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7\"/>
    </mc:Choice>
  </mc:AlternateContent>
  <bookViews>
    <workbookView xWindow="0" yWindow="0" windowWidth="28800" windowHeight="11610"/>
  </bookViews>
  <sheets>
    <sheet name="čerpanie III.Q.2017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9" i="1" l="1"/>
  <c r="G599" i="1"/>
  <c r="H628" i="1" l="1"/>
  <c r="I240" i="1"/>
  <c r="I239" i="1"/>
  <c r="H238" i="1"/>
  <c r="G238" i="1"/>
  <c r="H199" i="1"/>
  <c r="H168" i="1"/>
  <c r="H17" i="1"/>
  <c r="I666" i="1" l="1"/>
  <c r="D666" i="1"/>
  <c r="I654" i="1"/>
  <c r="I650" i="1"/>
  <c r="G650" i="1"/>
  <c r="I649" i="1"/>
  <c r="I648" i="1"/>
  <c r="I634" i="1"/>
  <c r="G628" i="1"/>
  <c r="I628" i="1" s="1"/>
  <c r="E628" i="1"/>
  <c r="D628" i="1"/>
  <c r="C628" i="1"/>
  <c r="I627" i="1"/>
  <c r="I626" i="1"/>
  <c r="I625" i="1"/>
  <c r="I624" i="1"/>
  <c r="I622" i="1"/>
  <c r="I620" i="1"/>
  <c r="I619" i="1"/>
  <c r="I613" i="1"/>
  <c r="I610" i="1"/>
  <c r="E599" i="1"/>
  <c r="D599" i="1"/>
  <c r="C599" i="1"/>
  <c r="I595" i="1"/>
  <c r="I594" i="1"/>
  <c r="I591" i="1"/>
  <c r="I587" i="1"/>
  <c r="I582" i="1"/>
  <c r="I581" i="1"/>
  <c r="I576" i="1"/>
  <c r="I570" i="1"/>
  <c r="I567" i="1"/>
  <c r="I558" i="1"/>
  <c r="I557" i="1"/>
  <c r="I547" i="1"/>
  <c r="I545" i="1"/>
  <c r="I538" i="1"/>
  <c r="I537" i="1"/>
  <c r="I536" i="1"/>
  <c r="I534" i="1"/>
  <c r="I524" i="1"/>
  <c r="I522" i="1"/>
  <c r="I515" i="1"/>
  <c r="E515" i="1"/>
  <c r="D515" i="1"/>
  <c r="I499" i="1"/>
  <c r="I498" i="1"/>
  <c r="I497" i="1"/>
  <c r="I496" i="1"/>
  <c r="E496" i="1"/>
  <c r="D496" i="1"/>
  <c r="C496" i="1"/>
  <c r="I486" i="1"/>
  <c r="I485" i="1"/>
  <c r="I484" i="1"/>
  <c r="I480" i="1"/>
  <c r="I479" i="1"/>
  <c r="I478" i="1"/>
  <c r="I477" i="1"/>
  <c r="E477" i="1"/>
  <c r="D477" i="1"/>
  <c r="C477" i="1"/>
  <c r="I475" i="1"/>
  <c r="I474" i="1"/>
  <c r="I473" i="1"/>
  <c r="I468" i="1"/>
  <c r="I466" i="1"/>
  <c r="I465" i="1"/>
  <c r="I464" i="1"/>
  <c r="E464" i="1"/>
  <c r="D464" i="1"/>
  <c r="C464" i="1"/>
  <c r="I459" i="1"/>
  <c r="I457" i="1"/>
  <c r="I456" i="1"/>
  <c r="H453" i="1"/>
  <c r="G453" i="1"/>
  <c r="E453" i="1"/>
  <c r="D453" i="1"/>
  <c r="C453" i="1"/>
  <c r="I444" i="1"/>
  <c r="I441" i="1"/>
  <c r="I440" i="1"/>
  <c r="I438" i="1"/>
  <c r="I437" i="1"/>
  <c r="I434" i="1"/>
  <c r="I433" i="1"/>
  <c r="I432" i="1"/>
  <c r="I431" i="1"/>
  <c r="I430" i="1"/>
  <c r="I429" i="1"/>
  <c r="H428" i="1"/>
  <c r="G428" i="1"/>
  <c r="E428" i="1"/>
  <c r="D428" i="1"/>
  <c r="C428" i="1"/>
  <c r="I422" i="1"/>
  <c r="I419" i="1"/>
  <c r="I418" i="1"/>
  <c r="I417" i="1"/>
  <c r="I416" i="1"/>
  <c r="I414" i="1"/>
  <c r="I407" i="1"/>
  <c r="I405" i="1"/>
  <c r="I404" i="1"/>
  <c r="G401" i="1"/>
  <c r="I401" i="1" s="1"/>
  <c r="E401" i="1"/>
  <c r="D401" i="1"/>
  <c r="C401" i="1"/>
  <c r="I397" i="1"/>
  <c r="I396" i="1"/>
  <c r="I395" i="1"/>
  <c r="E395" i="1"/>
  <c r="D395" i="1"/>
  <c r="C395" i="1"/>
  <c r="I392" i="1"/>
  <c r="I391" i="1"/>
  <c r="I389" i="1"/>
  <c r="I388" i="1"/>
  <c r="G387" i="1"/>
  <c r="I387" i="1" s="1"/>
  <c r="I375" i="1"/>
  <c r="I372" i="1"/>
  <c r="E372" i="1"/>
  <c r="D372" i="1"/>
  <c r="C372" i="1"/>
  <c r="I366" i="1"/>
  <c r="I365" i="1"/>
  <c r="I356" i="1"/>
  <c r="I354" i="1"/>
  <c r="I352" i="1"/>
  <c r="I351" i="1"/>
  <c r="I349" i="1"/>
  <c r="I348" i="1"/>
  <c r="I347" i="1"/>
  <c r="I346" i="1"/>
  <c r="I345" i="1"/>
  <c r="I344" i="1"/>
  <c r="I342" i="1"/>
  <c r="I341" i="1"/>
  <c r="H340" i="1"/>
  <c r="G340" i="1"/>
  <c r="E340" i="1"/>
  <c r="D340" i="1"/>
  <c r="C340" i="1"/>
  <c r="I339" i="1"/>
  <c r="I338" i="1"/>
  <c r="G337" i="1"/>
  <c r="E337" i="1"/>
  <c r="D337" i="1"/>
  <c r="C337" i="1"/>
  <c r="I333" i="1"/>
  <c r="I330" i="1"/>
  <c r="I327" i="1"/>
  <c r="I326" i="1"/>
  <c r="I325" i="1"/>
  <c r="I324" i="1"/>
  <c r="I323" i="1"/>
  <c r="H322" i="1"/>
  <c r="H316" i="1" s="1"/>
  <c r="G322" i="1"/>
  <c r="E322" i="1"/>
  <c r="D322" i="1"/>
  <c r="C322" i="1"/>
  <c r="I318" i="1"/>
  <c r="I317" i="1"/>
  <c r="G316" i="1"/>
  <c r="E316" i="1"/>
  <c r="D316" i="1"/>
  <c r="C316" i="1"/>
  <c r="I312" i="1"/>
  <c r="I311" i="1"/>
  <c r="I309" i="1"/>
  <c r="I306" i="1"/>
  <c r="G305" i="1"/>
  <c r="I305" i="1" s="1"/>
  <c r="E305" i="1"/>
  <c r="D305" i="1"/>
  <c r="C305" i="1"/>
  <c r="I301" i="1"/>
  <c r="I300" i="1"/>
  <c r="I299" i="1"/>
  <c r="E294" i="1"/>
  <c r="D294" i="1"/>
  <c r="C294" i="1"/>
  <c r="I292" i="1"/>
  <c r="I291" i="1"/>
  <c r="I290" i="1"/>
  <c r="E290" i="1"/>
  <c r="D290" i="1"/>
  <c r="C290" i="1"/>
  <c r="I288" i="1"/>
  <c r="I286" i="1"/>
  <c r="I283" i="1"/>
  <c r="I282" i="1"/>
  <c r="I281" i="1"/>
  <c r="I280" i="1"/>
  <c r="I276" i="1"/>
  <c r="I275" i="1"/>
  <c r="I274" i="1"/>
  <c r="I273" i="1"/>
  <c r="E273" i="1"/>
  <c r="D273" i="1"/>
  <c r="C273" i="1"/>
  <c r="I269" i="1"/>
  <c r="I268" i="1"/>
  <c r="I266" i="1"/>
  <c r="I265" i="1"/>
  <c r="I264" i="1"/>
  <c r="I262" i="1"/>
  <c r="I258" i="1"/>
  <c r="I257" i="1"/>
  <c r="H256" i="1"/>
  <c r="H253" i="1" s="1"/>
  <c r="G256" i="1"/>
  <c r="E256" i="1"/>
  <c r="D256" i="1"/>
  <c r="D253" i="1" s="1"/>
  <c r="C256" i="1"/>
  <c r="I255" i="1"/>
  <c r="I254" i="1"/>
  <c r="G253" i="1"/>
  <c r="I250" i="1"/>
  <c r="I246" i="1"/>
  <c r="I245" i="1"/>
  <c r="I244" i="1"/>
  <c r="I243" i="1"/>
  <c r="I242" i="1"/>
  <c r="I241" i="1"/>
  <c r="I238" i="1"/>
  <c r="E238" i="1"/>
  <c r="D238" i="1"/>
  <c r="C238" i="1"/>
  <c r="I233" i="1"/>
  <c r="I227" i="1"/>
  <c r="I226" i="1"/>
  <c r="I225" i="1"/>
  <c r="H224" i="1"/>
  <c r="G224" i="1"/>
  <c r="E224" i="1"/>
  <c r="D224" i="1"/>
  <c r="C224" i="1"/>
  <c r="I219" i="1"/>
  <c r="I218" i="1"/>
  <c r="I217" i="1"/>
  <c r="I216" i="1"/>
  <c r="E216" i="1"/>
  <c r="D216" i="1"/>
  <c r="C216" i="1"/>
  <c r="I211" i="1"/>
  <c r="I210" i="1"/>
  <c r="I209" i="1"/>
  <c r="I208" i="1"/>
  <c r="I207" i="1"/>
  <c r="I206" i="1"/>
  <c r="I205" i="1"/>
  <c r="I202" i="1"/>
  <c r="I201" i="1"/>
  <c r="E201" i="1"/>
  <c r="D201" i="1"/>
  <c r="C201" i="1"/>
  <c r="I200" i="1"/>
  <c r="G199" i="1"/>
  <c r="G195" i="1" s="1"/>
  <c r="I197" i="1"/>
  <c r="I196" i="1"/>
  <c r="E196" i="1"/>
  <c r="D196" i="1"/>
  <c r="C196" i="1"/>
  <c r="H195" i="1"/>
  <c r="I193" i="1"/>
  <c r="I192" i="1"/>
  <c r="I185" i="1"/>
  <c r="I177" i="1"/>
  <c r="I176" i="1"/>
  <c r="H175" i="1"/>
  <c r="G175" i="1"/>
  <c r="E175" i="1"/>
  <c r="D175" i="1"/>
  <c r="C175" i="1"/>
  <c r="I173" i="1"/>
  <c r="I172" i="1"/>
  <c r="I171" i="1"/>
  <c r="I170" i="1"/>
  <c r="I168" i="1"/>
  <c r="E168" i="1"/>
  <c r="D168" i="1"/>
  <c r="C168" i="1"/>
  <c r="I166" i="1"/>
  <c r="I165" i="1"/>
  <c r="I164" i="1"/>
  <c r="E164" i="1"/>
  <c r="D164" i="1"/>
  <c r="C164" i="1"/>
  <c r="I160" i="1"/>
  <c r="I159" i="1"/>
  <c r="I158" i="1"/>
  <c r="I157" i="1"/>
  <c r="H156" i="1"/>
  <c r="G156" i="1"/>
  <c r="E156" i="1"/>
  <c r="D156" i="1"/>
  <c r="C156" i="1"/>
  <c r="I149" i="1"/>
  <c r="I148" i="1"/>
  <c r="I147" i="1"/>
  <c r="I145" i="1"/>
  <c r="I139" i="1"/>
  <c r="I138" i="1"/>
  <c r="I135" i="1"/>
  <c r="I134" i="1"/>
  <c r="I133" i="1"/>
  <c r="I132" i="1"/>
  <c r="H131" i="1"/>
  <c r="G131" i="1"/>
  <c r="E131" i="1"/>
  <c r="D131" i="1"/>
  <c r="C131" i="1"/>
  <c r="I126" i="1"/>
  <c r="I125" i="1"/>
  <c r="I124" i="1"/>
  <c r="I122" i="1"/>
  <c r="I121" i="1"/>
  <c r="I120" i="1"/>
  <c r="I119" i="1"/>
  <c r="E119" i="1"/>
  <c r="D119" i="1"/>
  <c r="C119" i="1"/>
  <c r="I118" i="1"/>
  <c r="I117" i="1"/>
  <c r="I115" i="1"/>
  <c r="I114" i="1"/>
  <c r="I113" i="1"/>
  <c r="I112" i="1"/>
  <c r="I111" i="1"/>
  <c r="I110" i="1"/>
  <c r="I109" i="1"/>
  <c r="I108" i="1"/>
  <c r="H107" i="1"/>
  <c r="H104" i="1" s="1"/>
  <c r="G107" i="1"/>
  <c r="E107" i="1"/>
  <c r="E104" i="1" s="1"/>
  <c r="D107" i="1"/>
  <c r="C107" i="1"/>
  <c r="I106" i="1"/>
  <c r="I105" i="1"/>
  <c r="I102" i="1"/>
  <c r="I101" i="1"/>
  <c r="I100" i="1"/>
  <c r="I99" i="1"/>
  <c r="I97" i="1"/>
  <c r="I96" i="1"/>
  <c r="I95" i="1"/>
  <c r="I89" i="1"/>
  <c r="I85" i="1"/>
  <c r="I84" i="1"/>
  <c r="I81" i="1"/>
  <c r="E81" i="1"/>
  <c r="D81" i="1"/>
  <c r="C81" i="1"/>
  <c r="I79" i="1"/>
  <c r="I78" i="1"/>
  <c r="I77" i="1"/>
  <c r="H76" i="1"/>
  <c r="G76" i="1"/>
  <c r="E76" i="1"/>
  <c r="D76" i="1"/>
  <c r="C76" i="1"/>
  <c r="I74" i="1"/>
  <c r="I73" i="1"/>
  <c r="I72" i="1"/>
  <c r="E72" i="1"/>
  <c r="D72" i="1"/>
  <c r="C72" i="1"/>
  <c r="I65" i="1"/>
  <c r="I64" i="1"/>
  <c r="I63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E42" i="1"/>
  <c r="D42" i="1"/>
  <c r="C42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G17" i="1"/>
  <c r="I17" i="1" s="1"/>
  <c r="E17" i="1"/>
  <c r="D17" i="1"/>
  <c r="C17" i="1"/>
  <c r="I16" i="1"/>
  <c r="I15" i="1"/>
  <c r="G14" i="1"/>
  <c r="C14" i="1"/>
  <c r="E191" i="1" l="1"/>
  <c r="C191" i="1"/>
  <c r="C503" i="1" s="1"/>
  <c r="C630" i="1" s="1"/>
  <c r="I340" i="1"/>
  <c r="E14" i="1"/>
  <c r="C104" i="1"/>
  <c r="D14" i="1"/>
  <c r="I76" i="1"/>
  <c r="D104" i="1"/>
  <c r="I107" i="1"/>
  <c r="I156" i="1"/>
  <c r="I175" i="1"/>
  <c r="D191" i="1"/>
  <c r="D503" i="1" s="1"/>
  <c r="D630" i="1" s="1"/>
  <c r="D668" i="1" s="1"/>
  <c r="C253" i="1"/>
  <c r="E253" i="1"/>
  <c r="G104" i="1"/>
  <c r="I104" i="1" s="1"/>
  <c r="E503" i="1"/>
  <c r="I599" i="1"/>
  <c r="H337" i="1"/>
  <c r="I337" i="1" s="1"/>
  <c r="I224" i="1"/>
  <c r="I195" i="1"/>
  <c r="I131" i="1"/>
  <c r="G503" i="1"/>
  <c r="I316" i="1"/>
  <c r="I322" i="1"/>
  <c r="I253" i="1"/>
  <c r="I256" i="1"/>
  <c r="H14" i="1"/>
  <c r="I14" i="1" s="1"/>
  <c r="E630" i="1"/>
  <c r="E668" i="1" s="1"/>
  <c r="I428" i="1"/>
  <c r="G630" i="1" l="1"/>
  <c r="G668" i="1" s="1"/>
  <c r="H503" i="1"/>
  <c r="I503" i="1" l="1"/>
  <c r="H630" i="1"/>
  <c r="I630" i="1" l="1"/>
  <c r="H668" i="1"/>
  <c r="I668" i="1" s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b/>
            <sz val="10"/>
            <color indexed="8"/>
            <rFont val="Tahoma"/>
            <family val="2"/>
            <charset val="238"/>
          </rPr>
          <t xml:space="preserve">Mesto Vrútky:
</t>
        </r>
      </text>
    </comment>
  </commentList>
</comments>
</file>

<file path=xl/sharedStrings.xml><?xml version="1.0" encoding="utf-8"?>
<sst xmlns="http://schemas.openxmlformats.org/spreadsheetml/2006/main" count="555" uniqueCount="219">
  <si>
    <t xml:space="preserve">                                   </t>
  </si>
  <si>
    <r>
      <rPr>
        <sz val="10"/>
        <rFont val="Arial"/>
        <family val="2"/>
        <charset val="238"/>
      </rPr>
      <t xml:space="preserve">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</si>
  <si>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</t>
    </r>
    <r>
      <rPr>
        <b/>
        <sz val="14"/>
        <rFont val="Arial"/>
        <family val="2"/>
        <charset val="238"/>
      </rPr>
      <t xml:space="preserve">           v tis.eur</t>
    </r>
  </si>
  <si>
    <t>Ekon. Klasif.</t>
  </si>
  <si>
    <t>názov</t>
  </si>
  <si>
    <t>skutoč.</t>
  </si>
  <si>
    <t>rozpočet</t>
  </si>
  <si>
    <t>I.pr.návrh</t>
  </si>
  <si>
    <t>Skutoč.</t>
  </si>
  <si>
    <t>Rozpočet</t>
  </si>
  <si>
    <t>%</t>
  </si>
  <si>
    <t>poznámka</t>
  </si>
  <si>
    <t>upr.2006</t>
  </si>
  <si>
    <t>upr.2017</t>
  </si>
  <si>
    <t>plnenia</t>
  </si>
  <si>
    <t xml:space="preserve"> </t>
  </si>
  <si>
    <t>Bežné výdavky</t>
  </si>
  <si>
    <t>01.1.1.</t>
  </si>
  <si>
    <t>Výdavky verejnej správy</t>
  </si>
  <si>
    <t>Mzdy, platy, ostatné os.vyrov.</t>
  </si>
  <si>
    <t>Poistné a príspevok do poist.</t>
  </si>
  <si>
    <t>630  z toho:</t>
  </si>
  <si>
    <t>Tovary a služby</t>
  </si>
  <si>
    <t>cestovné náhrady</t>
  </si>
  <si>
    <t>energia,voda a komunikácie</t>
  </si>
  <si>
    <t>materiál</t>
  </si>
  <si>
    <t>Dopravné</t>
  </si>
  <si>
    <t>Rutinná a štand.údržba</t>
  </si>
  <si>
    <t>Služby</t>
  </si>
  <si>
    <t>Transfery</t>
  </si>
  <si>
    <t>PN,odchodné</t>
  </si>
  <si>
    <t>počítače,multifunkčné</t>
  </si>
  <si>
    <t>mat.,čistiace,tlačivá,kanc.</t>
  </si>
  <si>
    <t>primátor, pred.</t>
  </si>
  <si>
    <t>PHM,servis,prenájom</t>
  </si>
  <si>
    <t>budova ,kotolna,VT,kanc.</t>
  </si>
  <si>
    <t>rozmn,foto,bezp.proj</t>
  </si>
  <si>
    <t>geom.plány</t>
  </si>
  <si>
    <t>súdne a administ.,právne</t>
  </si>
  <si>
    <t>archív</t>
  </si>
  <si>
    <t>finanč.výnosy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</si>
  <si>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</si>
  <si>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</si>
  <si>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</si>
  <si>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</si>
  <si>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</si>
  <si>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</si>
  <si>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</si>
  <si>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</si>
  <si>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</si>
  <si>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voľby-cest.stravné</t>
  </si>
  <si>
    <t>voľby-telefon,poštovné,stravné</t>
  </si>
  <si>
    <t>kód</t>
  </si>
  <si>
    <t>všeob.materiál- voľby</t>
  </si>
  <si>
    <t>voľby-občerstvenie</t>
  </si>
  <si>
    <t>voľby-PHM</t>
  </si>
  <si>
    <t>voľby-nájom</t>
  </si>
  <si>
    <t>voľby-služby</t>
  </si>
  <si>
    <t>01.7.0.</t>
  </si>
  <si>
    <t>Verejný dlh - úroky</t>
  </si>
  <si>
    <t>úroky</t>
  </si>
  <si>
    <t>02.2.0.</t>
  </si>
  <si>
    <t>Civilná obrana</t>
  </si>
  <si>
    <t xml:space="preserve">materiál </t>
  </si>
  <si>
    <t>03.1.0.</t>
  </si>
  <si>
    <t>Verejný poriadok a bezpeč.</t>
  </si>
  <si>
    <t>mzdy,platy,ostat.os.vyrov.</t>
  </si>
  <si>
    <t>630 z toho</t>
  </si>
  <si>
    <t>energie, voda a komunikácie</t>
  </si>
  <si>
    <t>Rutinná a štandardná údržba</t>
  </si>
  <si>
    <t>PHM,servis</t>
  </si>
  <si>
    <t>03.2.0.</t>
  </si>
  <si>
    <t>Požiarna ochrana</t>
  </si>
  <si>
    <t>reprezentačné - oslavy</t>
  </si>
  <si>
    <t>04.1.2.</t>
  </si>
  <si>
    <t>Všeob.prac.oblasť-aktiv. č.</t>
  </si>
  <si>
    <t>všeobecný materiál</t>
  </si>
  <si>
    <t>04,4,3,</t>
  </si>
  <si>
    <t>Výstavba</t>
  </si>
  <si>
    <t>územný plán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</si>
  <si>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</si>
  <si>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</si>
  <si>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</si>
  <si>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</si>
  <si>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</si>
  <si>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</si>
  <si>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</si>
  <si>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</si>
  <si>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</si>
  <si>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</si>
  <si>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</si>
  <si>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</si>
  <si>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</si>
  <si>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</si>
  <si>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06.1.0.</t>
  </si>
  <si>
    <t>Rozvoj bývania</t>
  </si>
  <si>
    <t>transfer bytové hospodárstvo</t>
  </si>
  <si>
    <t>materiál - VPP</t>
  </si>
  <si>
    <t>06.2.0.</t>
  </si>
  <si>
    <t>Rozvoj obcí</t>
  </si>
  <si>
    <t>mzdy-VPP</t>
  </si>
  <si>
    <t>poistné VPP</t>
  </si>
  <si>
    <t>635004 1</t>
  </si>
  <si>
    <t>údržba - kotolne</t>
  </si>
  <si>
    <t>nájom pozemkov</t>
  </si>
  <si>
    <t>fin.služby-leasing</t>
  </si>
  <si>
    <t>635006  11</t>
  </si>
  <si>
    <t>oprava budovy MsU</t>
  </si>
  <si>
    <t>06.4.0.</t>
  </si>
  <si>
    <t>Verejné osvetlenie</t>
  </si>
  <si>
    <t>el. energia</t>
  </si>
  <si>
    <t>06.6.0.</t>
  </si>
  <si>
    <t>Bývanie a obč.vybavenosť</t>
  </si>
  <si>
    <t>08.1.0.</t>
  </si>
  <si>
    <t>Rekreačné a športové služby</t>
  </si>
  <si>
    <t>energie</t>
  </si>
  <si>
    <t>FC opravy</t>
  </si>
  <si>
    <t>transfery</t>
  </si>
  <si>
    <t>08.2.0.</t>
  </si>
  <si>
    <t>Kultúrne služby</t>
  </si>
  <si>
    <t>mzdy,platy a ostatné vyrov.</t>
  </si>
  <si>
    <t>poistné a príspevok do poist.</t>
  </si>
  <si>
    <t>dopravné</t>
  </si>
  <si>
    <t>poznámky</t>
  </si>
  <si>
    <t>sobášna mietnosť - HDM</t>
  </si>
  <si>
    <t>08.4.0.</t>
  </si>
  <si>
    <t>Iné spoloč.služby (pohrebníctvo)</t>
  </si>
  <si>
    <t xml:space="preserve">mzdy  </t>
  </si>
  <si>
    <t xml:space="preserve">poistné </t>
  </si>
  <si>
    <t>630  z toho</t>
  </si>
  <si>
    <t>opravy a údržba</t>
  </si>
  <si>
    <t>nájom pozemku</t>
  </si>
  <si>
    <t>transfery, náhrada mzdy</t>
  </si>
  <si>
    <t>prenájom pozemku</t>
  </si>
  <si>
    <t>09.1.1.1.</t>
  </si>
  <si>
    <t>Predškolská výchova-MŠ</t>
  </si>
  <si>
    <t>mzdy</t>
  </si>
  <si>
    <t>nájom</t>
  </si>
  <si>
    <t>transfery, náhrada príjmu</t>
  </si>
  <si>
    <t>09.5.0.</t>
  </si>
  <si>
    <t>Vzdelávanie</t>
  </si>
  <si>
    <t>09.1.2.</t>
  </si>
  <si>
    <t>Vzdelávanie ZŠ</t>
  </si>
  <si>
    <t>633006  111</t>
  </si>
  <si>
    <t>dotácia na správu objektov</t>
  </si>
  <si>
    <t>09.6.0.1</t>
  </si>
  <si>
    <t xml:space="preserve">Školské stravovanie v MŠ </t>
  </si>
  <si>
    <t xml:space="preserve">materiál  </t>
  </si>
  <si>
    <t>opravy</t>
  </si>
  <si>
    <t>10.2.0.</t>
  </si>
  <si>
    <t>Zariadenia sociál.služieb</t>
  </si>
  <si>
    <t>mzdy - DOS</t>
  </si>
  <si>
    <t>poistné - DOS</t>
  </si>
  <si>
    <t>opravy, údržba</t>
  </si>
  <si>
    <t>10.4.0.</t>
  </si>
  <si>
    <t>Zariadenia soc.služieb-deti</t>
  </si>
  <si>
    <t>transfery - záškoláci</t>
  </si>
  <si>
    <t>tra sfery sociálna ochrana detí</t>
  </si>
  <si>
    <t>10.7.0.</t>
  </si>
  <si>
    <t>Dávky soc.pomoci</t>
  </si>
  <si>
    <t>dávky osobit.určenia</t>
  </si>
  <si>
    <t>642014 1</t>
  </si>
  <si>
    <t>dávky os.urč. - záškoláci</t>
  </si>
  <si>
    <t>Spolu bežné výdavky</t>
  </si>
  <si>
    <t>Kapitálové výdavky</t>
  </si>
  <si>
    <t>01.1.1.6.</t>
  </si>
  <si>
    <t>informačný systém MsÚ</t>
  </si>
  <si>
    <t>notebooky</t>
  </si>
  <si>
    <t>713002 1</t>
  </si>
  <si>
    <t>hlasovací systém</t>
  </si>
  <si>
    <t>MsÚ telefonna ústredňa</t>
  </si>
  <si>
    <t>ozvučenie</t>
  </si>
  <si>
    <t>MsU výťah</t>
  </si>
  <si>
    <t>kopírka</t>
  </si>
  <si>
    <t>prac.stroje</t>
  </si>
  <si>
    <t>Výdavky verejná správa</t>
  </si>
  <si>
    <t>energetická koncepcia</t>
  </si>
  <si>
    <t>rekonštrukcia budovy MsU</t>
  </si>
  <si>
    <t>softver</t>
  </si>
  <si>
    <t>04.4.3.</t>
  </si>
  <si>
    <t>projektová dokumentácia</t>
  </si>
  <si>
    <t>nákup pozemkov</t>
  </si>
  <si>
    <t>vysavač</t>
  </si>
  <si>
    <t>rekonštrukcia stavieb -zastávky</t>
  </si>
  <si>
    <t>rekonštrukcia chodník K-B</t>
  </si>
  <si>
    <t>výstavba plota</t>
  </si>
  <si>
    <t>Spolu kapitál.výdavky</t>
  </si>
  <si>
    <t>Finančné operácie</t>
  </si>
  <si>
    <t>Verejný dlh (splátky úverov)</t>
  </si>
  <si>
    <t>nákup akcií-emisné ažio</t>
  </si>
  <si>
    <t>splátky istiny tuzems.úverov</t>
  </si>
  <si>
    <t>821005 1</t>
  </si>
  <si>
    <t>municipál. Úver</t>
  </si>
  <si>
    <t>leasing osob.automobil</t>
  </si>
  <si>
    <t>leasing MsP</t>
  </si>
  <si>
    <t>zábezpeka</t>
  </si>
  <si>
    <t>leasing traktor</t>
  </si>
  <si>
    <t>Spolu fin.operácie</t>
  </si>
  <si>
    <t>Výdavky spolu mesto</t>
  </si>
  <si>
    <t>610,620,630</t>
  </si>
  <si>
    <t>Rozpočtové organizácie</t>
  </si>
  <si>
    <t>ŠJ ZŠ s MŠ MRŠ (škôlka)</t>
  </si>
  <si>
    <t xml:space="preserve"> ŠJ ZŠ MRS (ZS)</t>
  </si>
  <si>
    <t>ŠJ ZS MRS-dôchodcovia</t>
  </si>
  <si>
    <t>ŠJ ZS H.Zelinovej</t>
  </si>
  <si>
    <t>385+484</t>
  </si>
  <si>
    <t>ZŠ  H.Zelinovej</t>
  </si>
  <si>
    <t>ZS MRS</t>
  </si>
  <si>
    <t>CVČ Domino</t>
  </si>
  <si>
    <t>1465+1593</t>
  </si>
  <si>
    <t>7623+7981</t>
  </si>
  <si>
    <t>ŠJ ZŠ kap.výdavky</t>
  </si>
  <si>
    <t>Výdavky spolu</t>
  </si>
  <si>
    <r>
      <t xml:space="preserve">         </t>
    </r>
    <r>
      <rPr>
        <sz val="14"/>
        <rFont val="Arial"/>
        <family val="2"/>
        <charset val="238"/>
      </rPr>
      <t xml:space="preserve">             </t>
    </r>
    <r>
      <rPr>
        <b/>
        <sz val="14"/>
        <rFont val="Arial"/>
        <family val="2"/>
        <charset val="238"/>
      </rPr>
      <t xml:space="preserve"> Čerpanie rozpočtu za III.štvrťrok 2017</t>
    </r>
  </si>
  <si>
    <t>III.Q.2016</t>
  </si>
  <si>
    <t>III.Q.2017</t>
  </si>
  <si>
    <t xml:space="preserve">mzdy </t>
  </si>
  <si>
    <t>odvody</t>
  </si>
  <si>
    <t>splátky SFRB meštianka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</si>
</sst>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/>
    <xf numFmtId="2" fontId="3" fillId="2" borderId="2" xfId="0" applyNumberFormat="1" applyFont="1" applyFill="1" applyBorder="1"/>
    <xf numFmtId="0" fontId="0" fillId="2" borderId="1" xfId="0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/>
    <xf numFmtId="0" fontId="0" fillId="2" borderId="4" xfId="0" applyFont="1" applyFill="1" applyBorder="1"/>
    <xf numFmtId="2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3" fillId="2" borderId="0" xfId="0" applyNumberFormat="1" applyFon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/>
    <xf numFmtId="0" fontId="0" fillId="2" borderId="7" xfId="0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3" fillId="2" borderId="9" xfId="0" applyNumberFormat="1" applyFont="1" applyFill="1" applyBorder="1"/>
    <xf numFmtId="0" fontId="0" fillId="2" borderId="9" xfId="0" applyFont="1" applyFill="1" applyBorder="1"/>
    <xf numFmtId="2" fontId="0" fillId="2" borderId="9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2" fillId="2" borderId="11" xfId="0" applyFont="1" applyFill="1" applyBorder="1"/>
    <xf numFmtId="2" fontId="3" fillId="2" borderId="11" xfId="0" applyNumberFormat="1" applyFon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7" fillId="0" borderId="12" xfId="0" applyFont="1" applyBorder="1"/>
    <xf numFmtId="2" fontId="8" fillId="0" borderId="12" xfId="0" applyNumberFormat="1" applyFont="1" applyBorder="1"/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2" fontId="6" fillId="0" borderId="12" xfId="0" applyNumberFormat="1" applyFont="1" applyBorder="1"/>
    <xf numFmtId="0" fontId="6" fillId="0" borderId="15" xfId="0" applyFont="1" applyBorder="1"/>
    <xf numFmtId="0" fontId="0" fillId="0" borderId="15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2" fontId="3" fillId="0" borderId="2" xfId="0" applyNumberFormat="1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1" xfId="0" applyBorder="1"/>
    <xf numFmtId="0" fontId="9" fillId="0" borderId="2" xfId="0" applyFont="1" applyBorder="1"/>
    <xf numFmtId="0" fontId="0" fillId="0" borderId="0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2" fontId="7" fillId="0" borderId="16" xfId="0" applyNumberFormat="1" applyFont="1" applyBorder="1"/>
    <xf numFmtId="2" fontId="7" fillId="0" borderId="2" xfId="0" applyNumberFormat="1" applyFont="1" applyBorder="1"/>
    <xf numFmtId="0" fontId="10" fillId="0" borderId="2" xfId="0" applyFont="1" applyBorder="1"/>
    <xf numFmtId="0" fontId="0" fillId="0" borderId="16" xfId="0" applyBorder="1"/>
    <xf numFmtId="0" fontId="0" fillId="0" borderId="0" xfId="0" applyFont="1"/>
    <xf numFmtId="0" fontId="0" fillId="0" borderId="16" xfId="0" applyFont="1" applyBorder="1"/>
    <xf numFmtId="0" fontId="0" fillId="0" borderId="2" xfId="0" applyFont="1" applyBorder="1"/>
    <xf numFmtId="0" fontId="10" fillId="0" borderId="1" xfId="0" applyFont="1" applyBorder="1" applyAlignment="1">
      <alignment horizontal="left"/>
    </xf>
    <xf numFmtId="0" fontId="10" fillId="0" borderId="0" xfId="0" applyFont="1"/>
    <xf numFmtId="0" fontId="7" fillId="0" borderId="16" xfId="0" applyFont="1" applyBorder="1"/>
    <xf numFmtId="0" fontId="7" fillId="0" borderId="2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10" fillId="0" borderId="16" xfId="0" applyFont="1" applyBorder="1"/>
    <xf numFmtId="2" fontId="6" fillId="0" borderId="1" xfId="0" applyNumberFormat="1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1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2" xfId="0" applyFont="1" applyFill="1" applyBorder="1"/>
    <xf numFmtId="2" fontId="6" fillId="0" borderId="18" xfId="0" applyNumberFormat="1" applyFont="1" applyBorder="1"/>
    <xf numFmtId="2" fontId="6" fillId="0" borderId="19" xfId="0" applyNumberFormat="1" applyFont="1" applyBorder="1"/>
    <xf numFmtId="0" fontId="7" fillId="0" borderId="0" xfId="0" applyFont="1"/>
    <xf numFmtId="0" fontId="6" fillId="0" borderId="16" xfId="0" applyFont="1" applyBorder="1"/>
    <xf numFmtId="0" fontId="0" fillId="0" borderId="1" xfId="0" applyFont="1" applyBorder="1" applyAlignment="1">
      <alignment horizontal="left"/>
    </xf>
    <xf numFmtId="0" fontId="2" fillId="0" borderId="16" xfId="0" applyFont="1" applyBorder="1"/>
    <xf numFmtId="0" fontId="6" fillId="0" borderId="0" xfId="0" applyFont="1" applyBorder="1"/>
    <xf numFmtId="0" fontId="6" fillId="0" borderId="0" xfId="0" applyFont="1" applyFill="1" applyBorder="1"/>
    <xf numFmtId="2" fontId="0" fillId="0" borderId="16" xfId="0" applyNumberFormat="1" applyBorder="1"/>
    <xf numFmtId="2" fontId="0" fillId="0" borderId="2" xfId="0" applyNumberFormat="1" applyBorder="1"/>
    <xf numFmtId="3" fontId="0" fillId="0" borderId="1" xfId="0" applyNumberFormat="1" applyBorder="1" applyAlignment="1">
      <alignment horizontal="left"/>
    </xf>
    <xf numFmtId="0" fontId="1" fillId="0" borderId="2" xfId="0" applyFont="1" applyBorder="1"/>
    <xf numFmtId="2" fontId="8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Fill="1" applyBorder="1"/>
    <xf numFmtId="2" fontId="0" fillId="0" borderId="1" xfId="0" applyNumberFormat="1" applyFont="1" applyBorder="1"/>
    <xf numFmtId="0" fontId="2" fillId="0" borderId="2" xfId="0" applyFont="1" applyFill="1" applyBorder="1"/>
    <xf numFmtId="2" fontId="11" fillId="0" borderId="2" xfId="0" applyNumberFormat="1" applyFont="1" applyBorder="1"/>
    <xf numFmtId="0" fontId="11" fillId="0" borderId="2" xfId="0" applyFont="1" applyBorder="1"/>
    <xf numFmtId="0" fontId="12" fillId="0" borderId="2" xfId="0" applyFont="1" applyBorder="1"/>
    <xf numFmtId="2" fontId="2" fillId="0" borderId="2" xfId="0" applyNumberFormat="1" applyFont="1" applyBorder="1"/>
    <xf numFmtId="0" fontId="13" fillId="0" borderId="1" xfId="0" applyFont="1" applyBorder="1"/>
    <xf numFmtId="2" fontId="14" fillId="0" borderId="1" xfId="0" applyNumberFormat="1" applyFont="1" applyBorder="1"/>
    <xf numFmtId="0" fontId="14" fillId="0" borderId="1" xfId="0" applyFont="1" applyBorder="1"/>
    <xf numFmtId="0" fontId="7" fillId="0" borderId="2" xfId="0" applyFont="1" applyFill="1" applyBorder="1"/>
    <xf numFmtId="0" fontId="0" fillId="0" borderId="0" xfId="0" applyFont="1" applyBorder="1"/>
    <xf numFmtId="2" fontId="0" fillId="0" borderId="2" xfId="0" applyNumberFormat="1" applyFont="1" applyBorder="1"/>
    <xf numFmtId="0" fontId="0" fillId="0" borderId="12" xfId="0" applyFont="1" applyBorder="1"/>
    <xf numFmtId="0" fontId="1" fillId="0" borderId="12" xfId="0" applyFont="1" applyBorder="1"/>
    <xf numFmtId="2" fontId="1" fillId="0" borderId="2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5" fillId="0" borderId="2" xfId="0" applyFont="1" applyBorder="1"/>
    <xf numFmtId="0" fontId="5" fillId="0" borderId="0" xfId="0" applyFont="1"/>
    <xf numFmtId="2" fontId="15" fillId="0" borderId="2" xfId="0" applyNumberFormat="1" applyFont="1" applyBorder="1"/>
    <xf numFmtId="0" fontId="16" fillId="0" borderId="2" xfId="0" applyFont="1" applyBorder="1"/>
    <xf numFmtId="164" fontId="6" fillId="0" borderId="1" xfId="0" applyNumberFormat="1" applyFont="1" applyBorder="1" applyAlignment="1">
      <alignment horizontal="left"/>
    </xf>
    <xf numFmtId="2" fontId="13" fillId="0" borderId="1" xfId="0" applyNumberFormat="1" applyFont="1" applyBorder="1"/>
    <xf numFmtId="0" fontId="6" fillId="0" borderId="1" xfId="0" applyNumberFormat="1" applyFont="1" applyBorder="1" applyAlignment="1">
      <alignment horizontal="left"/>
    </xf>
    <xf numFmtId="0" fontId="15" fillId="0" borderId="0" xfId="0" applyFont="1"/>
    <xf numFmtId="0" fontId="15" fillId="0" borderId="2" xfId="0" applyFont="1" applyBorder="1"/>
    <xf numFmtId="2" fontId="0" fillId="0" borderId="0" xfId="0" applyNumberFormat="1"/>
    <xf numFmtId="2" fontId="5" fillId="0" borderId="0" xfId="0" applyNumberFormat="1" applyFont="1"/>
    <xf numFmtId="0" fontId="11" fillId="0" borderId="0" xfId="0" applyFont="1"/>
    <xf numFmtId="4" fontId="6" fillId="0" borderId="19" xfId="0" applyNumberFormat="1" applyFont="1" applyBorder="1"/>
    <xf numFmtId="4" fontId="15" fillId="0" borderId="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8"/>
  <sheetViews>
    <sheetView tabSelected="1" topLeftCell="A537" workbookViewId="0">
      <selection activeCell="B635" sqref="B635"/>
    </sheetView>
  </sheetViews>
  <sheetFormatPr defaultRowHeight="15" x14ac:dyDescent="0.2"/>
  <cols>
    <col min="1" max="1" width="11.28515625" style="54" customWidth="1"/>
    <col min="2" max="2" width="29.7109375" style="55" customWidth="1"/>
    <col min="3" max="5" width="0" hidden="1" customWidth="1"/>
    <col min="6" max="6" width="12.5703125" style="55" customWidth="1"/>
    <col min="7" max="7" width="13.140625" style="56" customWidth="1"/>
    <col min="8" max="8" width="13.7109375" style="55" customWidth="1"/>
    <col min="9" max="9" width="8.5703125" style="57" customWidth="1"/>
    <col min="10" max="10" width="0" style="58" hidden="1" customWidth="1"/>
    <col min="11" max="11" width="11" style="59" customWidth="1"/>
    <col min="12" max="13" width="15.5703125" style="60" customWidth="1"/>
  </cols>
  <sheetData>
    <row r="1" spans="1:13" hidden="1" x14ac:dyDescent="0.2">
      <c r="A1" s="1"/>
      <c r="B1" s="2"/>
      <c r="C1" s="3"/>
      <c r="D1" s="3"/>
      <c r="E1" s="3"/>
      <c r="F1" s="2"/>
      <c r="G1" s="4"/>
      <c r="H1" s="2"/>
      <c r="I1" s="5"/>
      <c r="J1" s="6"/>
      <c r="K1" s="7"/>
      <c r="L1" s="8"/>
      <c r="M1" s="8"/>
    </row>
    <row r="2" spans="1:13" ht="18" x14ac:dyDescent="0.25">
      <c r="A2" s="9" t="s">
        <v>213</v>
      </c>
      <c r="B2" s="10"/>
      <c r="C2" s="10"/>
      <c r="D2" s="10"/>
      <c r="E2" s="10"/>
      <c r="F2" s="11"/>
      <c r="G2" s="12"/>
      <c r="H2" s="11"/>
      <c r="I2" s="13"/>
      <c r="J2" s="14"/>
      <c r="K2" s="15"/>
      <c r="L2" s="16"/>
      <c r="M2" s="17"/>
    </row>
    <row r="3" spans="1:13" ht="18" hidden="1" x14ac:dyDescent="0.25">
      <c r="A3" s="18"/>
      <c r="B3" s="19"/>
      <c r="C3" s="19"/>
      <c r="D3" s="19"/>
      <c r="E3" s="19"/>
      <c r="F3" s="20"/>
      <c r="G3" s="21"/>
      <c r="H3" s="20"/>
      <c r="I3" s="22"/>
      <c r="J3" s="23"/>
      <c r="K3" s="24"/>
      <c r="L3" s="25"/>
      <c r="M3" s="26"/>
    </row>
    <row r="4" spans="1:13" hidden="1" x14ac:dyDescent="0.2">
      <c r="A4" s="18" t="s">
        <v>0</v>
      </c>
      <c r="B4" s="27"/>
      <c r="C4" s="27"/>
      <c r="D4" s="27"/>
      <c r="E4" s="27"/>
      <c r="F4" s="20"/>
      <c r="G4" s="21"/>
      <c r="H4" s="20"/>
      <c r="I4" s="22"/>
      <c r="J4" s="23"/>
      <c r="K4" s="24"/>
      <c r="L4" s="25"/>
      <c r="M4" s="26"/>
    </row>
    <row r="5" spans="1:13" ht="18" x14ac:dyDescent="0.25">
      <c r="A5" s="18" t="s">
        <v>1</v>
      </c>
      <c r="B5" s="19"/>
      <c r="C5" s="19"/>
      <c r="D5" s="19"/>
      <c r="E5" s="28"/>
      <c r="F5" s="20"/>
      <c r="G5" s="21"/>
      <c r="H5" s="20"/>
      <c r="I5" s="22"/>
      <c r="J5" s="23"/>
      <c r="K5" s="24"/>
      <c r="L5" s="25"/>
      <c r="M5" s="26"/>
    </row>
    <row r="6" spans="1:13" ht="18" x14ac:dyDescent="0.25">
      <c r="A6" s="29" t="s">
        <v>2</v>
      </c>
      <c r="B6" s="30"/>
      <c r="C6" s="30"/>
      <c r="D6" s="30"/>
      <c r="E6" s="30"/>
      <c r="F6" s="31"/>
      <c r="G6" s="32"/>
      <c r="H6" s="31"/>
      <c r="I6" s="33"/>
      <c r="J6" s="34"/>
      <c r="K6" s="35"/>
      <c r="L6" s="36"/>
      <c r="M6" s="37"/>
    </row>
    <row r="7" spans="1:13" hidden="1" x14ac:dyDescent="0.2">
      <c r="A7" s="38"/>
      <c r="B7" s="39"/>
      <c r="C7" s="39"/>
      <c r="D7" s="39"/>
      <c r="E7" s="39"/>
      <c r="F7" s="39"/>
      <c r="G7" s="40"/>
      <c r="H7" s="39"/>
      <c r="I7" s="41"/>
      <c r="J7" s="23"/>
      <c r="K7" s="42"/>
      <c r="L7" s="25"/>
      <c r="M7" s="8"/>
    </row>
    <row r="8" spans="1:13" x14ac:dyDescent="0.2">
      <c r="A8" s="43" t="s">
        <v>3</v>
      </c>
      <c r="B8" s="44" t="s">
        <v>4</v>
      </c>
      <c r="C8" s="45" t="s">
        <v>5</v>
      </c>
      <c r="D8" s="44" t="s">
        <v>6</v>
      </c>
      <c r="E8" s="44" t="s">
        <v>7</v>
      </c>
      <c r="F8" s="44" t="s">
        <v>8</v>
      </c>
      <c r="G8" s="46" t="s">
        <v>9</v>
      </c>
      <c r="H8" s="44" t="s">
        <v>8</v>
      </c>
      <c r="I8" s="47" t="s">
        <v>10</v>
      </c>
      <c r="J8" s="48"/>
      <c r="K8" s="49"/>
      <c r="L8" s="50"/>
      <c r="M8" s="50" t="s">
        <v>11</v>
      </c>
    </row>
    <row r="9" spans="1:13" x14ac:dyDescent="0.2">
      <c r="A9" s="43">
        <v>0</v>
      </c>
      <c r="B9" s="44"/>
      <c r="C9" s="45">
        <v>2005</v>
      </c>
      <c r="D9" s="44" t="s">
        <v>12</v>
      </c>
      <c r="E9" s="44">
        <v>2007</v>
      </c>
      <c r="F9" s="44" t="s">
        <v>214</v>
      </c>
      <c r="G9" s="46" t="s">
        <v>13</v>
      </c>
      <c r="H9" s="44" t="s">
        <v>215</v>
      </c>
      <c r="I9" s="47" t="s">
        <v>14</v>
      </c>
      <c r="J9" s="44"/>
      <c r="K9" s="51"/>
      <c r="L9" s="52"/>
      <c r="M9" s="53" t="s">
        <v>15</v>
      </c>
    </row>
    <row r="10" spans="1:13" hidden="1" x14ac:dyDescent="0.2"/>
    <row r="11" spans="1:13" ht="15.75" x14ac:dyDescent="0.25">
      <c r="A11" s="54">
        <v>600</v>
      </c>
      <c r="B11" s="61" t="s">
        <v>16</v>
      </c>
    </row>
    <row r="12" spans="1:13" hidden="1" x14ac:dyDescent="0.2"/>
    <row r="13" spans="1:13" x14ac:dyDescent="0.2">
      <c r="F13" s="62"/>
    </row>
    <row r="14" spans="1:13" x14ac:dyDescent="0.2">
      <c r="A14" s="63" t="s">
        <v>17</v>
      </c>
      <c r="B14" s="64" t="s">
        <v>18</v>
      </c>
      <c r="C14" s="65">
        <f t="shared" ref="C14:H14" si="0">C17+C35+C37+C42+C63+C15+C16</f>
        <v>16146</v>
      </c>
      <c r="D14" s="65">
        <f t="shared" si="0"/>
        <v>16326</v>
      </c>
      <c r="E14" s="65">
        <f t="shared" si="0"/>
        <v>16291</v>
      </c>
      <c r="F14" s="66">
        <v>623.03</v>
      </c>
      <c r="G14" s="67">
        <f t="shared" si="0"/>
        <v>903.56000000000006</v>
      </c>
      <c r="H14" s="67">
        <f t="shared" si="0"/>
        <v>660.69999999999993</v>
      </c>
      <c r="I14" s="57">
        <f t="shared" ref="I14:I21" si="1">H14/G14*100</f>
        <v>73.121873478241611</v>
      </c>
      <c r="J14" s="68"/>
      <c r="K14" s="67"/>
    </row>
    <row r="15" spans="1:13" x14ac:dyDescent="0.2">
      <c r="A15" s="54">
        <v>610</v>
      </c>
      <c r="B15" s="55" t="s">
        <v>19</v>
      </c>
      <c r="C15">
        <v>7760</v>
      </c>
      <c r="D15">
        <v>9100</v>
      </c>
      <c r="E15">
        <v>8800</v>
      </c>
      <c r="F15" s="69">
        <v>332.75</v>
      </c>
      <c r="G15" s="56">
        <v>473.06</v>
      </c>
      <c r="H15" s="55">
        <v>355.52</v>
      </c>
      <c r="I15" s="57">
        <f t="shared" si="1"/>
        <v>75.153257514902975</v>
      </c>
    </row>
    <row r="16" spans="1:13" x14ac:dyDescent="0.2">
      <c r="A16" s="54">
        <v>620</v>
      </c>
      <c r="B16" s="55" t="s">
        <v>20</v>
      </c>
      <c r="C16">
        <v>2660</v>
      </c>
      <c r="D16" s="70">
        <v>3180</v>
      </c>
      <c r="E16" s="70">
        <v>3077</v>
      </c>
      <c r="F16" s="71">
        <v>117.95</v>
      </c>
      <c r="G16" s="56">
        <v>168.84</v>
      </c>
      <c r="H16" s="72">
        <v>131.27000000000001</v>
      </c>
      <c r="I16" s="57">
        <f t="shared" si="1"/>
        <v>77.748163942193798</v>
      </c>
    </row>
    <row r="17" spans="1:14" x14ac:dyDescent="0.2">
      <c r="A17" s="73" t="s">
        <v>21</v>
      </c>
      <c r="B17" s="68" t="s">
        <v>22</v>
      </c>
      <c r="C17" s="74">
        <f>SUM(C18:C34)</f>
        <v>2655</v>
      </c>
      <c r="D17" s="74">
        <f>SUM(D18:D34)</f>
        <v>1934</v>
      </c>
      <c r="E17" s="74">
        <f>SUM(E18:E34)</f>
        <v>1974</v>
      </c>
      <c r="F17" s="75">
        <v>172.33</v>
      </c>
      <c r="G17" s="76">
        <f>SUM(G18:G34)+G71</f>
        <v>261.66000000000003</v>
      </c>
      <c r="H17" s="76">
        <f>SUM(H18:H34)+H71</f>
        <v>173.91</v>
      </c>
      <c r="I17" s="57">
        <f t="shared" si="1"/>
        <v>66.464113735381787</v>
      </c>
      <c r="J17" s="68"/>
      <c r="K17" s="67"/>
    </row>
    <row r="18" spans="1:14" x14ac:dyDescent="0.2">
      <c r="A18" s="54">
        <v>631</v>
      </c>
      <c r="B18" s="55" t="s">
        <v>23</v>
      </c>
      <c r="C18">
        <v>38</v>
      </c>
      <c r="D18">
        <v>25</v>
      </c>
      <c r="E18">
        <v>30</v>
      </c>
      <c r="F18" s="69">
        <v>1.1200000000000001</v>
      </c>
      <c r="G18" s="56">
        <v>1.5</v>
      </c>
      <c r="H18" s="55">
        <v>1.96</v>
      </c>
      <c r="I18" s="57">
        <f t="shared" si="1"/>
        <v>130.66666666666666</v>
      </c>
    </row>
    <row r="19" spans="1:14" x14ac:dyDescent="0.2">
      <c r="A19" s="54">
        <v>632</v>
      </c>
      <c r="B19" s="55" t="s">
        <v>24</v>
      </c>
      <c r="C19">
        <v>634</v>
      </c>
      <c r="D19">
        <v>680</v>
      </c>
      <c r="E19">
        <v>710</v>
      </c>
      <c r="F19" s="69">
        <v>53.09</v>
      </c>
      <c r="G19" s="56">
        <v>87.2</v>
      </c>
      <c r="H19" s="55">
        <v>51.71</v>
      </c>
      <c r="I19" s="57">
        <f t="shared" si="1"/>
        <v>59.300458715596328</v>
      </c>
    </row>
    <row r="20" spans="1:14" x14ac:dyDescent="0.2">
      <c r="A20" s="54">
        <v>633</v>
      </c>
      <c r="B20" s="55" t="s">
        <v>25</v>
      </c>
      <c r="C20">
        <v>487</v>
      </c>
      <c r="E20">
        <v>0</v>
      </c>
      <c r="F20" s="69">
        <v>12.79</v>
      </c>
      <c r="G20" s="56">
        <v>28.4</v>
      </c>
      <c r="H20" s="55">
        <v>10.119999999999999</v>
      </c>
      <c r="I20" s="57">
        <f t="shared" si="1"/>
        <v>35.633802816901408</v>
      </c>
    </row>
    <row r="21" spans="1:14" x14ac:dyDescent="0.2">
      <c r="A21" s="54">
        <v>634</v>
      </c>
      <c r="B21" s="55" t="s">
        <v>26</v>
      </c>
      <c r="C21">
        <v>40</v>
      </c>
      <c r="D21">
        <v>60</v>
      </c>
      <c r="E21">
        <v>70</v>
      </c>
      <c r="F21" s="69">
        <v>6.27</v>
      </c>
      <c r="G21" s="56">
        <v>9</v>
      </c>
      <c r="H21" s="55">
        <v>5.18</v>
      </c>
      <c r="I21" s="57">
        <f t="shared" si="1"/>
        <v>57.55555555555555</v>
      </c>
    </row>
    <row r="22" spans="1:14" x14ac:dyDescent="0.2">
      <c r="A22" s="54">
        <v>635</v>
      </c>
      <c r="B22" s="55" t="s">
        <v>27</v>
      </c>
      <c r="C22">
        <v>127</v>
      </c>
      <c r="E22">
        <v>0</v>
      </c>
      <c r="F22" s="69">
        <v>8.34</v>
      </c>
      <c r="G22" s="56">
        <v>14.9</v>
      </c>
      <c r="H22" s="55">
        <v>6.72</v>
      </c>
      <c r="I22" s="57">
        <v>0</v>
      </c>
    </row>
    <row r="23" spans="1:14" x14ac:dyDescent="0.2">
      <c r="A23" s="54">
        <v>637</v>
      </c>
      <c r="B23" s="55" t="s">
        <v>28</v>
      </c>
      <c r="C23">
        <v>210</v>
      </c>
      <c r="D23">
        <v>220</v>
      </c>
      <c r="E23">
        <v>220</v>
      </c>
      <c r="F23" s="69">
        <v>70.92</v>
      </c>
      <c r="G23" s="56">
        <v>110.74</v>
      </c>
      <c r="H23" s="55">
        <v>82.09</v>
      </c>
      <c r="I23" s="57">
        <f>H23/G23*100</f>
        <v>74.128589488892899</v>
      </c>
    </row>
    <row r="24" spans="1:14" x14ac:dyDescent="0.2">
      <c r="A24" s="54">
        <v>642</v>
      </c>
      <c r="B24" s="55" t="s">
        <v>29</v>
      </c>
      <c r="C24">
        <v>233</v>
      </c>
      <c r="D24">
        <v>253</v>
      </c>
      <c r="E24">
        <v>233</v>
      </c>
      <c r="F24" s="69">
        <v>19.579999999999998</v>
      </c>
      <c r="G24" s="56">
        <v>9.92</v>
      </c>
      <c r="H24" s="55">
        <v>16.13</v>
      </c>
      <c r="I24" s="57">
        <f>H24/G24*100</f>
        <v>162.6008064516129</v>
      </c>
      <c r="K24" s="59" t="s">
        <v>30</v>
      </c>
    </row>
    <row r="25" spans="1:14" hidden="1" x14ac:dyDescent="0.2">
      <c r="F25" s="69"/>
      <c r="I25" s="57" t="e">
        <f>H25/G25*100</f>
        <v>#DIV/0!</v>
      </c>
    </row>
    <row r="26" spans="1:14" hidden="1" x14ac:dyDescent="0.2">
      <c r="C26">
        <v>82</v>
      </c>
      <c r="D26">
        <v>100</v>
      </c>
      <c r="E26">
        <v>100</v>
      </c>
      <c r="F26" s="69"/>
      <c r="I26" s="57" t="e">
        <f>H26/G26*100</f>
        <v>#DIV/0!</v>
      </c>
    </row>
    <row r="27" spans="1:14" hidden="1" x14ac:dyDescent="0.2">
      <c r="C27">
        <v>241</v>
      </c>
      <c r="D27">
        <v>135</v>
      </c>
      <c r="E27">
        <v>50</v>
      </c>
      <c r="F27" s="69"/>
      <c r="I27" s="57" t="e">
        <f>H27/G27*100</f>
        <v>#DIV/0!</v>
      </c>
      <c r="K27" s="77"/>
      <c r="L27" s="78"/>
      <c r="M27" s="78" t="s">
        <v>31</v>
      </c>
    </row>
    <row r="28" spans="1:14" hidden="1" x14ac:dyDescent="0.2">
      <c r="F28" s="69"/>
      <c r="I28" s="57">
        <v>0</v>
      </c>
      <c r="M28" s="78"/>
    </row>
    <row r="29" spans="1:14" hidden="1" x14ac:dyDescent="0.2">
      <c r="C29">
        <v>374</v>
      </c>
      <c r="D29">
        <v>338</v>
      </c>
      <c r="E29">
        <v>356</v>
      </c>
      <c r="F29" s="69"/>
      <c r="I29" s="57" t="e">
        <f t="shared" ref="I29:I39" si="2">H29/G29*100</f>
        <v>#DIV/0!</v>
      </c>
      <c r="M29" s="78" t="s">
        <v>32</v>
      </c>
      <c r="N29" s="79"/>
    </row>
    <row r="30" spans="1:14" hidden="1" x14ac:dyDescent="0.2">
      <c r="C30">
        <v>115</v>
      </c>
      <c r="D30">
        <v>60</v>
      </c>
      <c r="E30">
        <v>80</v>
      </c>
      <c r="F30" s="69"/>
      <c r="I30" s="57" t="e">
        <f t="shared" si="2"/>
        <v>#DIV/0!</v>
      </c>
    </row>
    <row r="31" spans="1:14" hidden="1" x14ac:dyDescent="0.2">
      <c r="F31" s="69"/>
      <c r="I31" s="57" t="e">
        <f t="shared" si="2"/>
        <v>#DIV/0!</v>
      </c>
    </row>
    <row r="32" spans="1:14" hidden="1" x14ac:dyDescent="0.2">
      <c r="C32">
        <v>74</v>
      </c>
      <c r="D32">
        <v>60</v>
      </c>
      <c r="E32">
        <v>70</v>
      </c>
      <c r="F32" s="69"/>
      <c r="I32" s="57" t="e">
        <f t="shared" si="2"/>
        <v>#DIV/0!</v>
      </c>
      <c r="M32" s="78" t="s">
        <v>33</v>
      </c>
    </row>
    <row r="33" spans="1:13" hidden="1" x14ac:dyDescent="0.2">
      <c r="D33">
        <v>3</v>
      </c>
      <c r="E33">
        <v>5</v>
      </c>
      <c r="F33" s="69"/>
      <c r="I33" s="57" t="e">
        <f t="shared" si="2"/>
        <v>#DIV/0!</v>
      </c>
      <c r="K33" s="77"/>
      <c r="L33" s="78"/>
      <c r="M33" s="78"/>
    </row>
    <row r="34" spans="1:13" hidden="1" x14ac:dyDescent="0.2">
      <c r="C34">
        <v>0</v>
      </c>
      <c r="D34" t="s">
        <v>15</v>
      </c>
      <c r="E34">
        <v>50</v>
      </c>
      <c r="F34" s="69"/>
      <c r="I34" s="57" t="e">
        <f t="shared" si="2"/>
        <v>#DIV/0!</v>
      </c>
    </row>
    <row r="35" spans="1:13" hidden="1" x14ac:dyDescent="0.2">
      <c r="A35" s="73"/>
      <c r="B35" s="68"/>
      <c r="C35" s="74">
        <v>227</v>
      </c>
      <c r="D35" s="74">
        <v>281</v>
      </c>
      <c r="E35">
        <v>260</v>
      </c>
      <c r="F35" s="80"/>
      <c r="G35" s="76"/>
      <c r="H35" s="68"/>
      <c r="I35" s="57" t="e">
        <f t="shared" si="2"/>
        <v>#DIV/0!</v>
      </c>
      <c r="K35" s="81"/>
      <c r="L35" s="82"/>
      <c r="M35" s="78" t="s">
        <v>34</v>
      </c>
    </row>
    <row r="36" spans="1:13" hidden="1" x14ac:dyDescent="0.2">
      <c r="C36">
        <v>42</v>
      </c>
      <c r="D36">
        <v>80</v>
      </c>
      <c r="E36">
        <v>60</v>
      </c>
      <c r="F36" s="69"/>
      <c r="I36" s="57" t="e">
        <f t="shared" si="2"/>
        <v>#DIV/0!</v>
      </c>
    </row>
    <row r="37" spans="1:13" hidden="1" x14ac:dyDescent="0.2">
      <c r="A37" s="73"/>
      <c r="B37" s="68"/>
      <c r="C37" s="74">
        <v>200</v>
      </c>
      <c r="D37" s="74">
        <v>130</v>
      </c>
      <c r="E37" s="74">
        <v>360</v>
      </c>
      <c r="F37" s="80"/>
      <c r="G37" s="76"/>
      <c r="H37" s="68"/>
      <c r="I37" s="57" t="e">
        <f t="shared" si="2"/>
        <v>#DIV/0!</v>
      </c>
      <c r="K37" s="81"/>
      <c r="L37" s="82"/>
      <c r="M37" s="78" t="s">
        <v>35</v>
      </c>
    </row>
    <row r="38" spans="1:13" hidden="1" x14ac:dyDescent="0.2">
      <c r="A38" s="43"/>
      <c r="B38" s="44"/>
      <c r="C38" s="45" t="s">
        <v>5</v>
      </c>
      <c r="D38" s="44" t="s">
        <v>6</v>
      </c>
      <c r="E38" s="44" t="s">
        <v>7</v>
      </c>
      <c r="F38" s="83"/>
      <c r="G38" s="46"/>
      <c r="H38" s="44"/>
      <c r="I38" s="57" t="e">
        <f t="shared" si="2"/>
        <v>#DIV/0!</v>
      </c>
      <c r="K38" s="77"/>
      <c r="L38" s="78"/>
      <c r="M38" s="78"/>
    </row>
    <row r="39" spans="1:13" hidden="1" x14ac:dyDescent="0.2">
      <c r="A39" s="43"/>
      <c r="B39" s="44"/>
      <c r="C39" s="45">
        <v>2005</v>
      </c>
      <c r="D39" s="44">
        <v>2006</v>
      </c>
      <c r="E39" s="44">
        <v>2007</v>
      </c>
      <c r="F39" s="83"/>
      <c r="G39" s="46"/>
      <c r="H39" s="44"/>
      <c r="I39" s="57" t="e">
        <f t="shared" si="2"/>
        <v>#DIV/0!</v>
      </c>
      <c r="K39" s="77"/>
      <c r="L39" s="78"/>
      <c r="M39" s="78"/>
    </row>
    <row r="40" spans="1:13" hidden="1" x14ac:dyDescent="0.2">
      <c r="A40" s="43"/>
      <c r="B40" s="44"/>
      <c r="C40" s="45" t="s">
        <v>5</v>
      </c>
      <c r="D40" s="44" t="s">
        <v>6</v>
      </c>
      <c r="E40" s="44" t="s">
        <v>7</v>
      </c>
      <c r="F40" s="83"/>
      <c r="G40" s="46"/>
      <c r="H40" s="44"/>
      <c r="I40" s="47" t="s">
        <v>10</v>
      </c>
      <c r="J40" s="48"/>
      <c r="K40" s="49"/>
      <c r="L40" s="84"/>
      <c r="M40" s="78" t="s">
        <v>11</v>
      </c>
    </row>
    <row r="41" spans="1:13" hidden="1" x14ac:dyDescent="0.2">
      <c r="A41" s="43"/>
      <c r="B41" s="44"/>
      <c r="C41" s="45">
        <v>2005</v>
      </c>
      <c r="D41" s="44" t="s">
        <v>12</v>
      </c>
      <c r="E41" s="44">
        <v>2007</v>
      </c>
      <c r="F41" s="83"/>
      <c r="G41" s="46"/>
      <c r="H41" s="44"/>
      <c r="I41" s="47" t="s">
        <v>14</v>
      </c>
      <c r="J41" s="44"/>
      <c r="K41" s="51"/>
      <c r="L41" s="82"/>
      <c r="M41" s="78" t="s">
        <v>15</v>
      </c>
    </row>
    <row r="42" spans="1:13" hidden="1" x14ac:dyDescent="0.2">
      <c r="A42" s="73"/>
      <c r="B42" s="68"/>
      <c r="C42" s="74">
        <f>SUM(C43:C46)+SUM(C49:C60)</f>
        <v>2590</v>
      </c>
      <c r="D42" s="74">
        <f>SUM(D43:D46)+SUM(D49:D60)</f>
        <v>1651</v>
      </c>
      <c r="E42" s="74">
        <f>SUM(E43:E46)+SUM(E49:E60)</f>
        <v>1755</v>
      </c>
      <c r="F42" s="75"/>
      <c r="G42" s="67"/>
      <c r="H42" s="76"/>
      <c r="I42" s="57" t="e">
        <f>H42/G42*100</f>
        <v>#DIV/0!</v>
      </c>
      <c r="J42" s="76"/>
      <c r="K42" s="67"/>
      <c r="L42" s="82"/>
    </row>
    <row r="43" spans="1:13" hidden="1" x14ac:dyDescent="0.2">
      <c r="C43" s="70">
        <v>1179</v>
      </c>
      <c r="D43">
        <v>146</v>
      </c>
      <c r="E43">
        <v>150</v>
      </c>
      <c r="F43" s="69"/>
      <c r="I43" s="57" t="e">
        <f>H43/G43*100</f>
        <v>#DIV/0!</v>
      </c>
      <c r="M43" s="60" t="s">
        <v>15</v>
      </c>
    </row>
    <row r="44" spans="1:13" hidden="1" x14ac:dyDescent="0.2">
      <c r="B44" s="72"/>
      <c r="C44" s="70">
        <v>0</v>
      </c>
      <c r="D44" s="70">
        <v>5</v>
      </c>
      <c r="E44" s="70">
        <v>5</v>
      </c>
      <c r="F44" s="71"/>
      <c r="H44" s="72"/>
      <c r="I44" s="57">
        <v>0</v>
      </c>
      <c r="M44" s="60" t="s">
        <v>15</v>
      </c>
    </row>
    <row r="45" spans="1:13" hidden="1" x14ac:dyDescent="0.2">
      <c r="B45" s="72"/>
      <c r="C45" s="70">
        <v>30</v>
      </c>
      <c r="D45" s="70">
        <v>30</v>
      </c>
      <c r="E45" s="70">
        <v>30</v>
      </c>
      <c r="F45" s="71"/>
      <c r="H45" s="72"/>
      <c r="I45" s="57" t="e">
        <f t="shared" ref="I45:I59" si="3">H45/G45*100</f>
        <v>#DIV/0!</v>
      </c>
    </row>
    <row r="46" spans="1:13" hidden="1" x14ac:dyDescent="0.2">
      <c r="C46" s="70">
        <v>39</v>
      </c>
      <c r="D46">
        <v>30</v>
      </c>
      <c r="E46" s="70">
        <v>40</v>
      </c>
      <c r="F46" s="85"/>
      <c r="H46" s="86"/>
      <c r="I46" s="57" t="e">
        <f t="shared" si="3"/>
        <v>#DIV/0!</v>
      </c>
      <c r="M46" s="78" t="s">
        <v>36</v>
      </c>
    </row>
    <row r="47" spans="1:13" hidden="1" x14ac:dyDescent="0.2">
      <c r="A47" s="43"/>
      <c r="B47" s="44"/>
      <c r="C47" s="45"/>
      <c r="D47" s="44"/>
      <c r="E47" s="44"/>
      <c r="F47" s="83"/>
      <c r="G47" s="46"/>
      <c r="H47" s="44"/>
      <c r="I47" s="57" t="e">
        <f t="shared" si="3"/>
        <v>#DIV/0!</v>
      </c>
      <c r="K47" s="77"/>
      <c r="L47" s="78"/>
      <c r="M47" s="78"/>
    </row>
    <row r="48" spans="1:13" hidden="1" x14ac:dyDescent="0.2">
      <c r="A48" s="43"/>
      <c r="B48" s="44"/>
      <c r="C48" s="45"/>
      <c r="D48" s="44"/>
      <c r="E48" s="44"/>
      <c r="F48" s="83"/>
      <c r="G48" s="46"/>
      <c r="H48" s="44"/>
      <c r="I48" s="57" t="e">
        <f t="shared" si="3"/>
        <v>#DIV/0!</v>
      </c>
      <c r="K48" s="77"/>
      <c r="L48" s="78"/>
      <c r="M48" s="78"/>
    </row>
    <row r="49" spans="1:13" hidden="1" x14ac:dyDescent="0.2">
      <c r="C49" s="70">
        <v>95</v>
      </c>
      <c r="D49">
        <v>150</v>
      </c>
      <c r="E49">
        <v>150</v>
      </c>
      <c r="F49" s="85"/>
      <c r="H49" s="86"/>
      <c r="I49" s="57" t="e">
        <f t="shared" si="3"/>
        <v>#DIV/0!</v>
      </c>
      <c r="M49" s="60" t="s">
        <v>37</v>
      </c>
    </row>
    <row r="50" spans="1:13" hidden="1" x14ac:dyDescent="0.2">
      <c r="C50" s="70"/>
      <c r="F50" s="85"/>
      <c r="H50" s="86"/>
      <c r="I50" s="57" t="e">
        <f t="shared" si="3"/>
        <v>#DIV/0!</v>
      </c>
    </row>
    <row r="51" spans="1:13" hidden="1" x14ac:dyDescent="0.2">
      <c r="C51" s="70"/>
      <c r="F51" s="85"/>
      <c r="H51" s="86"/>
      <c r="I51" s="57" t="e">
        <f t="shared" si="3"/>
        <v>#DIV/0!</v>
      </c>
    </row>
    <row r="52" spans="1:13" hidden="1" x14ac:dyDescent="0.2">
      <c r="C52" s="70"/>
      <c r="F52" s="85"/>
      <c r="H52" s="86"/>
      <c r="I52" s="57" t="e">
        <f t="shared" si="3"/>
        <v>#DIV/0!</v>
      </c>
    </row>
    <row r="53" spans="1:13" hidden="1" x14ac:dyDescent="0.2">
      <c r="C53" s="70">
        <v>15</v>
      </c>
      <c r="D53">
        <v>20</v>
      </c>
      <c r="E53">
        <v>20</v>
      </c>
      <c r="F53" s="85"/>
      <c r="H53" s="86"/>
      <c r="I53" s="57" t="e">
        <f t="shared" si="3"/>
        <v>#DIV/0!</v>
      </c>
    </row>
    <row r="54" spans="1:13" hidden="1" x14ac:dyDescent="0.2">
      <c r="C54" s="70">
        <v>235</v>
      </c>
      <c r="D54">
        <v>170</v>
      </c>
      <c r="E54">
        <v>200</v>
      </c>
      <c r="F54" s="85"/>
      <c r="H54" s="86"/>
      <c r="I54" s="57" t="e">
        <f t="shared" si="3"/>
        <v>#DIV/0!</v>
      </c>
      <c r="M54" s="78" t="s">
        <v>38</v>
      </c>
    </row>
    <row r="55" spans="1:13" hidden="1" x14ac:dyDescent="0.2">
      <c r="C55" s="70">
        <v>344</v>
      </c>
      <c r="D55">
        <v>420</v>
      </c>
      <c r="E55">
        <v>420</v>
      </c>
      <c r="F55" s="85"/>
      <c r="H55" s="86"/>
      <c r="I55" s="57" t="e">
        <f t="shared" si="3"/>
        <v>#DIV/0!</v>
      </c>
    </row>
    <row r="56" spans="1:13" hidden="1" x14ac:dyDescent="0.2">
      <c r="C56" s="70">
        <v>148</v>
      </c>
      <c r="D56">
        <v>250</v>
      </c>
      <c r="E56">
        <v>250</v>
      </c>
      <c r="F56" s="85"/>
      <c r="H56" s="86"/>
      <c r="I56" s="57" t="e">
        <f t="shared" si="3"/>
        <v>#DIV/0!</v>
      </c>
    </row>
    <row r="57" spans="1:13" hidden="1" x14ac:dyDescent="0.2">
      <c r="C57" s="70">
        <v>129</v>
      </c>
      <c r="D57">
        <v>120</v>
      </c>
      <c r="E57">
        <v>130</v>
      </c>
      <c r="F57" s="85"/>
      <c r="H57" s="86"/>
      <c r="I57" s="57" t="e">
        <f t="shared" si="3"/>
        <v>#DIV/0!</v>
      </c>
    </row>
    <row r="58" spans="1:13" hidden="1" x14ac:dyDescent="0.2">
      <c r="C58" s="70">
        <v>143</v>
      </c>
      <c r="D58">
        <v>110</v>
      </c>
      <c r="E58">
        <v>160</v>
      </c>
      <c r="F58" s="85"/>
      <c r="H58" s="86"/>
      <c r="I58" s="57" t="e">
        <f t="shared" si="3"/>
        <v>#DIV/0!</v>
      </c>
    </row>
    <row r="59" spans="1:13" hidden="1" x14ac:dyDescent="0.2">
      <c r="C59" s="70">
        <v>224</v>
      </c>
      <c r="D59">
        <v>200</v>
      </c>
      <c r="E59">
        <v>200</v>
      </c>
      <c r="F59" s="85"/>
      <c r="H59" s="86"/>
      <c r="I59" s="57" t="e">
        <f t="shared" si="3"/>
        <v>#DIV/0!</v>
      </c>
      <c r="M59" s="60" t="s">
        <v>39</v>
      </c>
    </row>
    <row r="60" spans="1:13" hidden="1" x14ac:dyDescent="0.2">
      <c r="C60" s="70">
        <v>9</v>
      </c>
      <c r="F60" s="85"/>
      <c r="H60" s="86"/>
      <c r="I60" s="57">
        <v>0</v>
      </c>
    </row>
    <row r="61" spans="1:13" hidden="1" x14ac:dyDescent="0.2">
      <c r="A61" s="43"/>
      <c r="B61" s="44"/>
      <c r="C61" s="45"/>
      <c r="D61" s="44"/>
      <c r="E61" s="44"/>
      <c r="F61" s="83"/>
      <c r="G61" s="46"/>
      <c r="H61" s="44"/>
      <c r="I61" s="47" t="s">
        <v>10</v>
      </c>
      <c r="K61" s="87"/>
    </row>
    <row r="62" spans="1:13" hidden="1" x14ac:dyDescent="0.2">
      <c r="A62" s="43"/>
      <c r="B62" s="44"/>
      <c r="C62" s="45"/>
      <c r="D62" s="44"/>
      <c r="E62" s="44"/>
      <c r="F62" s="83"/>
      <c r="G62" s="46"/>
      <c r="H62" s="44"/>
      <c r="I62" s="47" t="s">
        <v>14</v>
      </c>
      <c r="K62" s="88"/>
    </row>
    <row r="63" spans="1:13" hidden="1" x14ac:dyDescent="0.2">
      <c r="A63" s="73"/>
      <c r="B63" s="68"/>
      <c r="C63" s="74">
        <v>54</v>
      </c>
      <c r="D63" s="74">
        <v>50</v>
      </c>
      <c r="E63">
        <v>65</v>
      </c>
      <c r="F63" s="80"/>
      <c r="G63" s="76"/>
      <c r="H63" s="68"/>
      <c r="I63" s="57" t="e">
        <f>H63/G63*100</f>
        <v>#DIV/0!</v>
      </c>
      <c r="J63" s="82"/>
      <c r="K63" s="81"/>
      <c r="L63" s="82"/>
      <c r="M63" s="60">
        <v>0</v>
      </c>
    </row>
    <row r="64" spans="1:13" hidden="1" x14ac:dyDescent="0.2">
      <c r="C64" s="70">
        <v>49</v>
      </c>
      <c r="D64">
        <v>50</v>
      </c>
      <c r="E64">
        <v>60</v>
      </c>
      <c r="F64" s="85"/>
      <c r="H64" s="86"/>
      <c r="I64" s="57" t="e">
        <f>H64/G64*100</f>
        <v>#DIV/0!</v>
      </c>
    </row>
    <row r="65" spans="1:12" hidden="1" x14ac:dyDescent="0.2">
      <c r="C65" s="70">
        <v>5</v>
      </c>
      <c r="E65">
        <v>5</v>
      </c>
      <c r="F65" s="85"/>
      <c r="H65" s="86"/>
      <c r="I65" s="57" t="e">
        <f>H65/G65*100</f>
        <v>#DIV/0!</v>
      </c>
    </row>
    <row r="66" spans="1:12" hidden="1" x14ac:dyDescent="0.2">
      <c r="A66" s="43"/>
      <c r="B66" s="44"/>
      <c r="C66" s="45"/>
      <c r="D66" s="44"/>
      <c r="E66" s="44"/>
      <c r="F66" s="83"/>
      <c r="G66" s="46"/>
      <c r="H66" s="44"/>
      <c r="I66" s="47"/>
    </row>
    <row r="67" spans="1:12" hidden="1" x14ac:dyDescent="0.2">
      <c r="A67" s="43"/>
      <c r="B67" s="44"/>
      <c r="C67" s="45"/>
      <c r="D67" s="44"/>
      <c r="E67" s="44"/>
      <c r="F67" s="83"/>
      <c r="G67" s="46"/>
      <c r="H67" s="44"/>
      <c r="I67" s="47"/>
    </row>
    <row r="68" spans="1:12" hidden="1" x14ac:dyDescent="0.2">
      <c r="F68" s="69"/>
    </row>
    <row r="69" spans="1:12" hidden="1" x14ac:dyDescent="0.2">
      <c r="F69" s="69"/>
    </row>
    <row r="70" spans="1:12" hidden="1" x14ac:dyDescent="0.2">
      <c r="F70" s="69"/>
      <c r="I70" s="57">
        <v>0</v>
      </c>
    </row>
    <row r="71" spans="1:12" x14ac:dyDescent="0.2">
      <c r="A71" s="54">
        <v>651</v>
      </c>
      <c r="B71" s="55" t="s">
        <v>40</v>
      </c>
      <c r="F71" s="69">
        <v>0.22</v>
      </c>
      <c r="G71" s="56">
        <v>0</v>
      </c>
      <c r="H71" s="55">
        <v>0</v>
      </c>
      <c r="I71" s="57">
        <v>0</v>
      </c>
    </row>
    <row r="72" spans="1:12" x14ac:dyDescent="0.2">
      <c r="A72" s="63" t="s">
        <v>41</v>
      </c>
      <c r="B72" s="64" t="s">
        <v>42</v>
      </c>
      <c r="C72" s="65">
        <f>SUM(C73:C74)</f>
        <v>96</v>
      </c>
      <c r="D72" s="65">
        <f>SUM(D73:D74)</f>
        <v>95</v>
      </c>
      <c r="E72" s="65">
        <f>SUM(E73:E74)</f>
        <v>115</v>
      </c>
      <c r="F72" s="75">
        <v>6.18</v>
      </c>
      <c r="G72" s="76">
        <v>6.8</v>
      </c>
      <c r="H72" s="76">
        <v>6.19</v>
      </c>
      <c r="I72" s="57">
        <f>H72/G72*100</f>
        <v>91.029411764705898</v>
      </c>
      <c r="J72" s="76"/>
      <c r="K72" s="67"/>
      <c r="L72" s="82"/>
    </row>
    <row r="73" spans="1:12" x14ac:dyDescent="0.2">
      <c r="A73" s="54">
        <v>637</v>
      </c>
      <c r="B73" s="55" t="s">
        <v>43</v>
      </c>
      <c r="C73" s="70">
        <v>15</v>
      </c>
      <c r="D73">
        <v>15</v>
      </c>
      <c r="E73">
        <v>15</v>
      </c>
      <c r="F73" s="69">
        <v>6.18</v>
      </c>
      <c r="G73" s="56">
        <v>6.8</v>
      </c>
      <c r="H73" s="55">
        <v>6.19</v>
      </c>
      <c r="I73" s="57">
        <f>H73/G73*100</f>
        <v>91.029411764705898</v>
      </c>
    </row>
    <row r="74" spans="1:12" hidden="1" x14ac:dyDescent="0.2">
      <c r="C74" s="70">
        <v>81</v>
      </c>
      <c r="D74">
        <v>80</v>
      </c>
      <c r="E74">
        <v>100</v>
      </c>
      <c r="F74" s="69"/>
      <c r="I74" s="57" t="e">
        <f>H74/G74*100</f>
        <v>#DIV/0!</v>
      </c>
    </row>
    <row r="75" spans="1:12" hidden="1" x14ac:dyDescent="0.2">
      <c r="F75" s="69"/>
      <c r="I75" s="57" t="s">
        <v>15</v>
      </c>
    </row>
    <row r="76" spans="1:12" x14ac:dyDescent="0.2">
      <c r="A76" s="63" t="s">
        <v>44</v>
      </c>
      <c r="B76" s="64" t="s">
        <v>45</v>
      </c>
      <c r="C76" s="65">
        <f t="shared" ref="C76:H76" si="4">SUM(C77:C79)</f>
        <v>275</v>
      </c>
      <c r="D76" s="65">
        <f t="shared" si="4"/>
        <v>294</v>
      </c>
      <c r="E76" s="65">
        <f t="shared" si="4"/>
        <v>285</v>
      </c>
      <c r="F76" s="66">
        <v>12.32</v>
      </c>
      <c r="G76" s="76">
        <f t="shared" si="4"/>
        <v>15.9</v>
      </c>
      <c r="H76" s="76">
        <f t="shared" si="4"/>
        <v>12.959999999999999</v>
      </c>
      <c r="I76" s="57">
        <f>H76/G76*100</f>
        <v>81.50943396226414</v>
      </c>
      <c r="J76" s="76"/>
      <c r="K76" s="81"/>
      <c r="L76" s="82"/>
    </row>
    <row r="77" spans="1:12" x14ac:dyDescent="0.2">
      <c r="A77" s="54">
        <v>610</v>
      </c>
      <c r="B77" s="55" t="s">
        <v>46</v>
      </c>
      <c r="C77">
        <v>195</v>
      </c>
      <c r="D77">
        <v>230</v>
      </c>
      <c r="E77">
        <v>204</v>
      </c>
      <c r="F77" s="69">
        <v>9.01</v>
      </c>
      <c r="G77" s="56">
        <v>11.5</v>
      </c>
      <c r="H77" s="55">
        <v>9.5299999999999994</v>
      </c>
      <c r="I77" s="57">
        <f>H77/G77*100</f>
        <v>82.869565217391298</v>
      </c>
    </row>
    <row r="78" spans="1:12" x14ac:dyDescent="0.2">
      <c r="A78" s="54">
        <v>620</v>
      </c>
      <c r="B78" s="55" t="s">
        <v>47</v>
      </c>
      <c r="C78">
        <v>72</v>
      </c>
      <c r="D78">
        <v>54</v>
      </c>
      <c r="E78">
        <v>71</v>
      </c>
      <c r="F78" s="69">
        <v>3.28</v>
      </c>
      <c r="G78" s="56">
        <v>4.3</v>
      </c>
      <c r="H78" s="55">
        <v>3.43</v>
      </c>
      <c r="I78" s="57">
        <f>H78/G78*100</f>
        <v>79.767441860465127</v>
      </c>
    </row>
    <row r="79" spans="1:12" x14ac:dyDescent="0.2">
      <c r="A79" s="54">
        <v>633</v>
      </c>
      <c r="B79" s="55" t="s">
        <v>25</v>
      </c>
      <c r="C79">
        <v>8</v>
      </c>
      <c r="D79">
        <v>10</v>
      </c>
      <c r="E79">
        <v>10</v>
      </c>
      <c r="F79" s="69">
        <v>0.03</v>
      </c>
      <c r="G79" s="56">
        <v>0.1</v>
      </c>
      <c r="H79" s="55">
        <v>0</v>
      </c>
      <c r="I79" s="57">
        <f>H79/G79*100</f>
        <v>0</v>
      </c>
    </row>
    <row r="80" spans="1:12" hidden="1" x14ac:dyDescent="0.2">
      <c r="F80" s="69"/>
      <c r="I80" s="57" t="s">
        <v>15</v>
      </c>
    </row>
    <row r="81" spans="1:12" x14ac:dyDescent="0.2">
      <c r="A81" s="63" t="s">
        <v>48</v>
      </c>
      <c r="B81" s="64" t="s">
        <v>49</v>
      </c>
      <c r="C81" s="89">
        <f>SUM(C88:C93)+C82+C83</f>
        <v>137</v>
      </c>
      <c r="D81" s="89">
        <f>SUM(D88:D93)+D82+D83</f>
        <v>132</v>
      </c>
      <c r="E81" s="89">
        <f>SUM(E88:E93)+E82+E83</f>
        <v>0</v>
      </c>
      <c r="F81" s="75">
        <v>6.5</v>
      </c>
      <c r="G81" s="67">
        <v>3</v>
      </c>
      <c r="H81" s="76">
        <v>0</v>
      </c>
      <c r="I81" s="57">
        <f>H81/G81*100</f>
        <v>0</v>
      </c>
      <c r="J81" s="76"/>
      <c r="K81" s="81"/>
      <c r="L81" s="82"/>
    </row>
    <row r="82" spans="1:12" hidden="1" x14ac:dyDescent="0.2">
      <c r="A82" s="63">
        <v>631001</v>
      </c>
      <c r="B82" s="72" t="s">
        <v>50</v>
      </c>
      <c r="C82" s="70">
        <v>13</v>
      </c>
      <c r="D82" s="65"/>
      <c r="E82" s="65"/>
      <c r="F82" s="90"/>
      <c r="G82" s="76"/>
      <c r="H82" s="64"/>
      <c r="I82" s="57" t="s">
        <v>15</v>
      </c>
    </row>
    <row r="83" spans="1:12" hidden="1" x14ac:dyDescent="0.2">
      <c r="A83" s="91">
        <v>632003</v>
      </c>
      <c r="B83" s="72" t="s">
        <v>51</v>
      </c>
      <c r="C83" s="70">
        <v>2</v>
      </c>
      <c r="D83" s="65">
        <v>3</v>
      </c>
      <c r="E83" s="65"/>
      <c r="F83" s="90"/>
      <c r="G83" s="76"/>
      <c r="H83" s="64"/>
      <c r="I83" s="57" t="s">
        <v>15</v>
      </c>
    </row>
    <row r="84" spans="1:12" hidden="1" x14ac:dyDescent="0.2">
      <c r="A84" s="43" t="s">
        <v>3</v>
      </c>
      <c r="B84" s="44" t="s">
        <v>4</v>
      </c>
      <c r="C84" s="45" t="s">
        <v>5</v>
      </c>
      <c r="D84" s="44" t="s">
        <v>6</v>
      </c>
      <c r="E84" s="44" t="s">
        <v>7</v>
      </c>
      <c r="F84" s="83"/>
      <c r="G84" s="46"/>
      <c r="H84" s="44"/>
      <c r="I84" s="57" t="e">
        <f>H84/G84*100</f>
        <v>#DIV/0!</v>
      </c>
    </row>
    <row r="85" spans="1:12" hidden="1" x14ac:dyDescent="0.2">
      <c r="A85" s="43" t="s">
        <v>52</v>
      </c>
      <c r="B85" s="44"/>
      <c r="C85" s="45">
        <v>2005</v>
      </c>
      <c r="D85" s="44">
        <v>2006</v>
      </c>
      <c r="E85" s="44">
        <v>2007</v>
      </c>
      <c r="F85" s="83"/>
      <c r="G85" s="46"/>
      <c r="H85" s="44"/>
      <c r="I85" s="57" t="e">
        <f>H85/G85*100</f>
        <v>#DIV/0!</v>
      </c>
    </row>
    <row r="86" spans="1:12" hidden="1" x14ac:dyDescent="0.2">
      <c r="A86" s="43" t="s">
        <v>3</v>
      </c>
      <c r="B86" s="44" t="s">
        <v>4</v>
      </c>
      <c r="C86" s="45" t="s">
        <v>5</v>
      </c>
      <c r="D86" s="44" t="s">
        <v>6</v>
      </c>
      <c r="E86" s="44" t="s">
        <v>7</v>
      </c>
      <c r="F86" s="83"/>
      <c r="G86" s="46"/>
      <c r="H86" s="44"/>
      <c r="I86" s="47" t="s">
        <v>10</v>
      </c>
      <c r="J86" s="48"/>
      <c r="K86" s="49"/>
      <c r="L86" s="84"/>
    </row>
    <row r="87" spans="1:12" hidden="1" x14ac:dyDescent="0.2">
      <c r="A87" s="43" t="s">
        <v>52</v>
      </c>
      <c r="B87" s="44"/>
      <c r="C87" s="45">
        <v>2005</v>
      </c>
      <c r="D87" s="44" t="s">
        <v>12</v>
      </c>
      <c r="E87" s="44">
        <v>2007</v>
      </c>
      <c r="F87" s="83"/>
      <c r="G87" s="46"/>
      <c r="H87" s="44"/>
      <c r="I87" s="47" t="s">
        <v>14</v>
      </c>
      <c r="J87" s="44"/>
      <c r="K87" s="51"/>
      <c r="L87" s="82"/>
    </row>
    <row r="88" spans="1:12" hidden="1" x14ac:dyDescent="0.2">
      <c r="A88" s="54">
        <v>633006</v>
      </c>
      <c r="B88" s="55" t="s">
        <v>53</v>
      </c>
      <c r="C88">
        <v>18</v>
      </c>
      <c r="D88">
        <v>20</v>
      </c>
      <c r="F88" s="69"/>
      <c r="I88" s="57" t="s">
        <v>15</v>
      </c>
    </row>
    <row r="89" spans="1:12" x14ac:dyDescent="0.2">
      <c r="A89" s="54">
        <v>637</v>
      </c>
      <c r="B89" s="55" t="s">
        <v>43</v>
      </c>
      <c r="C89">
        <v>10</v>
      </c>
      <c r="D89">
        <v>10</v>
      </c>
      <c r="F89" s="69">
        <v>6.5</v>
      </c>
      <c r="G89" s="56">
        <v>3</v>
      </c>
      <c r="H89" s="55">
        <v>0</v>
      </c>
      <c r="I89" s="57">
        <f>H89/G89*100</f>
        <v>0</v>
      </c>
    </row>
    <row r="90" spans="1:12" hidden="1" x14ac:dyDescent="0.2">
      <c r="A90" s="54">
        <v>633016</v>
      </c>
      <c r="B90" s="55" t="s">
        <v>54</v>
      </c>
      <c r="C90">
        <v>5</v>
      </c>
      <c r="F90" s="69"/>
      <c r="I90" s="57" t="s">
        <v>15</v>
      </c>
    </row>
    <row r="91" spans="1:12" hidden="1" x14ac:dyDescent="0.2">
      <c r="A91" s="54">
        <v>634001</v>
      </c>
      <c r="B91" s="55" t="s">
        <v>55</v>
      </c>
      <c r="C91">
        <v>7</v>
      </c>
      <c r="F91" s="69"/>
      <c r="I91" s="57" t="s">
        <v>15</v>
      </c>
    </row>
    <row r="92" spans="1:12" hidden="1" x14ac:dyDescent="0.2">
      <c r="A92" s="54">
        <v>636001</v>
      </c>
      <c r="B92" s="55" t="s">
        <v>56</v>
      </c>
      <c r="C92">
        <v>6</v>
      </c>
      <c r="D92">
        <v>5</v>
      </c>
      <c r="F92" s="69"/>
      <c r="I92" s="57" t="s">
        <v>15</v>
      </c>
    </row>
    <row r="93" spans="1:12" hidden="1" x14ac:dyDescent="0.2">
      <c r="A93" s="54">
        <v>637</v>
      </c>
      <c r="B93" s="55" t="s">
        <v>57</v>
      </c>
      <c r="C93">
        <v>76</v>
      </c>
      <c r="D93">
        <v>94</v>
      </c>
      <c r="F93" s="69"/>
      <c r="I93" s="57" t="s">
        <v>15</v>
      </c>
    </row>
    <row r="94" spans="1:12" hidden="1" x14ac:dyDescent="0.2">
      <c r="F94" s="69"/>
    </row>
    <row r="95" spans="1:12" x14ac:dyDescent="0.2">
      <c r="A95" s="63" t="s">
        <v>58</v>
      </c>
      <c r="B95" s="64" t="s">
        <v>59</v>
      </c>
      <c r="C95" s="65">
        <v>1054</v>
      </c>
      <c r="D95" s="65">
        <v>480</v>
      </c>
      <c r="E95" s="65">
        <v>700</v>
      </c>
      <c r="F95" s="90">
        <v>7.67</v>
      </c>
      <c r="G95" s="76">
        <v>12.92</v>
      </c>
      <c r="H95" s="76">
        <v>11.27</v>
      </c>
      <c r="I95" s="57">
        <f>H95/G95*100</f>
        <v>87.22910216718266</v>
      </c>
      <c r="K95" s="81"/>
      <c r="L95" s="82"/>
    </row>
    <row r="96" spans="1:12" x14ac:dyDescent="0.2">
      <c r="A96" s="54">
        <v>651</v>
      </c>
      <c r="B96" s="55" t="s">
        <v>60</v>
      </c>
      <c r="C96">
        <v>1054</v>
      </c>
      <c r="D96">
        <v>480</v>
      </c>
      <c r="E96">
        <v>700</v>
      </c>
      <c r="F96" s="92">
        <v>7.67</v>
      </c>
      <c r="G96" s="56">
        <v>12.92</v>
      </c>
      <c r="H96" s="55">
        <v>11.27</v>
      </c>
      <c r="I96" s="57">
        <f>H96/G96*100</f>
        <v>87.22910216718266</v>
      </c>
    </row>
    <row r="97" spans="1:13" hidden="1" x14ac:dyDescent="0.2">
      <c r="F97" s="69"/>
      <c r="I97" s="57" t="e">
        <f>H97/G97*100</f>
        <v>#DIV/0!</v>
      </c>
    </row>
    <row r="98" spans="1:13" hidden="1" x14ac:dyDescent="0.2">
      <c r="F98" s="69"/>
    </row>
    <row r="99" spans="1:13" x14ac:dyDescent="0.2">
      <c r="A99" s="63" t="s">
        <v>61</v>
      </c>
      <c r="B99" s="64" t="s">
        <v>62</v>
      </c>
      <c r="C99" s="65">
        <v>10</v>
      </c>
      <c r="D99" s="65">
        <v>10</v>
      </c>
      <c r="E99" s="65">
        <v>10</v>
      </c>
      <c r="F99" s="69">
        <v>0.26</v>
      </c>
      <c r="G99" s="76">
        <v>0.4</v>
      </c>
      <c r="H99" s="64">
        <v>0</v>
      </c>
      <c r="I99" s="57">
        <f>H99/G99*100</f>
        <v>0</v>
      </c>
    </row>
    <row r="100" spans="1:13" x14ac:dyDescent="0.2">
      <c r="A100" s="54">
        <v>633</v>
      </c>
      <c r="B100" s="55" t="s">
        <v>63</v>
      </c>
      <c r="C100">
        <v>10</v>
      </c>
      <c r="D100">
        <v>10</v>
      </c>
      <c r="E100">
        <v>10</v>
      </c>
      <c r="F100" s="69">
        <v>0.26</v>
      </c>
      <c r="G100" s="56">
        <v>0.4</v>
      </c>
      <c r="H100" s="55">
        <v>0</v>
      </c>
      <c r="I100" s="57">
        <f>H100/G100*100</f>
        <v>0</v>
      </c>
    </row>
    <row r="101" spans="1:13" hidden="1" x14ac:dyDescent="0.2">
      <c r="A101" s="43"/>
      <c r="B101" s="44"/>
      <c r="C101" s="45"/>
      <c r="D101" s="44"/>
      <c r="E101" s="44"/>
      <c r="F101" s="90"/>
      <c r="G101" s="46"/>
      <c r="H101" s="44"/>
      <c r="I101" s="57" t="e">
        <f>H101/G101*100</f>
        <v>#DIV/0!</v>
      </c>
    </row>
    <row r="102" spans="1:13" hidden="1" x14ac:dyDescent="0.2">
      <c r="A102" s="43"/>
      <c r="B102" s="44"/>
      <c r="C102" s="45"/>
      <c r="D102" s="44"/>
      <c r="E102" s="44"/>
      <c r="F102" s="69"/>
      <c r="G102" s="46"/>
      <c r="H102" s="44"/>
      <c r="I102" s="57" t="e">
        <f>H102/G102*100</f>
        <v>#DIV/0!</v>
      </c>
    </row>
    <row r="103" spans="1:13" hidden="1" x14ac:dyDescent="0.2">
      <c r="A103" s="63"/>
      <c r="B103" s="64"/>
      <c r="C103" s="93"/>
      <c r="D103" s="93"/>
      <c r="E103" s="93"/>
      <c r="F103" s="64"/>
      <c r="G103" s="76"/>
      <c r="H103" s="64"/>
    </row>
    <row r="104" spans="1:13" x14ac:dyDescent="0.2">
      <c r="A104" s="63" t="s">
        <v>64</v>
      </c>
      <c r="B104" s="64" t="s">
        <v>65</v>
      </c>
      <c r="C104" s="65">
        <f>C105+C106+C107+C115+C117+C119+C123</f>
        <v>2444</v>
      </c>
      <c r="D104" s="65">
        <f>D105+D106+D107+D115+D117+D119</f>
        <v>3760</v>
      </c>
      <c r="E104" s="65">
        <f>E105+E106+E107+E115+E117+E119</f>
        <v>3499</v>
      </c>
      <c r="F104" s="67">
        <v>133.59</v>
      </c>
      <c r="G104" s="67">
        <f>G105+G106+G107</f>
        <v>221.92000000000002</v>
      </c>
      <c r="H104" s="67">
        <f>H105+H106+H107</f>
        <v>142.27000000000001</v>
      </c>
      <c r="I104" s="57">
        <f t="shared" ref="I104:I113" si="5">H104/G104*100</f>
        <v>64.108687815428993</v>
      </c>
      <c r="J104" s="76"/>
      <c r="K104" s="67"/>
      <c r="L104" s="82"/>
    </row>
    <row r="105" spans="1:13" x14ac:dyDescent="0.2">
      <c r="A105" s="54">
        <v>610</v>
      </c>
      <c r="B105" s="55" t="s">
        <v>66</v>
      </c>
      <c r="C105">
        <v>1466</v>
      </c>
      <c r="D105">
        <v>1884</v>
      </c>
      <c r="E105" s="94">
        <v>2100</v>
      </c>
      <c r="F105" s="85">
        <v>89.02</v>
      </c>
      <c r="G105" s="56">
        <v>150</v>
      </c>
      <c r="H105" s="86">
        <v>96.6</v>
      </c>
      <c r="I105" s="57">
        <f t="shared" si="5"/>
        <v>64.400000000000006</v>
      </c>
    </row>
    <row r="106" spans="1:13" x14ac:dyDescent="0.2">
      <c r="A106" s="54">
        <v>620</v>
      </c>
      <c r="B106" s="55" t="s">
        <v>47</v>
      </c>
      <c r="C106">
        <v>523</v>
      </c>
      <c r="D106">
        <v>678</v>
      </c>
      <c r="E106" s="94">
        <v>734</v>
      </c>
      <c r="F106" s="85">
        <v>31.54</v>
      </c>
      <c r="G106" s="56">
        <v>50</v>
      </c>
      <c r="H106" s="86">
        <v>33.74</v>
      </c>
      <c r="I106" s="57">
        <f t="shared" si="5"/>
        <v>67.48</v>
      </c>
    </row>
    <row r="107" spans="1:13" x14ac:dyDescent="0.2">
      <c r="A107" s="73" t="s">
        <v>67</v>
      </c>
      <c r="B107" s="68" t="s">
        <v>22</v>
      </c>
      <c r="C107" s="74">
        <f>SUM(C108:C114)</f>
        <v>209</v>
      </c>
      <c r="D107" s="74">
        <f>SUM(D108:D114)</f>
        <v>885</v>
      </c>
      <c r="E107" s="74">
        <f>SUM(E108:E114)</f>
        <v>330</v>
      </c>
      <c r="F107" s="76">
        <v>13.03</v>
      </c>
      <c r="G107" s="76">
        <f>SUM(G108:G114)+G130</f>
        <v>21.92</v>
      </c>
      <c r="H107" s="76">
        <f>SUM(H108:H114)+H130</f>
        <v>11.93</v>
      </c>
      <c r="I107" s="57">
        <f t="shared" si="5"/>
        <v>54.425182481751818</v>
      </c>
      <c r="J107" s="76"/>
    </row>
    <row r="108" spans="1:13" x14ac:dyDescent="0.2">
      <c r="A108" s="54">
        <v>631</v>
      </c>
      <c r="B108" s="55" t="s">
        <v>23</v>
      </c>
      <c r="C108">
        <v>2</v>
      </c>
      <c r="D108">
        <v>9</v>
      </c>
      <c r="E108">
        <v>20</v>
      </c>
      <c r="F108" s="69">
        <v>0</v>
      </c>
      <c r="G108" s="56">
        <v>0.2</v>
      </c>
      <c r="H108" s="55">
        <v>0</v>
      </c>
      <c r="I108" s="57">
        <f t="shared" si="5"/>
        <v>0</v>
      </c>
    </row>
    <row r="109" spans="1:13" x14ac:dyDescent="0.2">
      <c r="A109" s="54">
        <v>632</v>
      </c>
      <c r="B109" s="55" t="s">
        <v>68</v>
      </c>
      <c r="C109">
        <v>34</v>
      </c>
      <c r="D109">
        <v>50</v>
      </c>
      <c r="E109">
        <v>50</v>
      </c>
      <c r="F109" s="69">
        <v>0.57999999999999996</v>
      </c>
      <c r="G109" s="56">
        <v>0.8</v>
      </c>
      <c r="H109" s="55">
        <v>0.51</v>
      </c>
      <c r="I109" s="57">
        <f t="shared" si="5"/>
        <v>63.749999999999993</v>
      </c>
      <c r="M109" s="60" t="s">
        <v>15</v>
      </c>
    </row>
    <row r="110" spans="1:13" x14ac:dyDescent="0.2">
      <c r="A110" s="54">
        <v>633</v>
      </c>
      <c r="B110" s="55" t="s">
        <v>25</v>
      </c>
      <c r="C110">
        <v>48</v>
      </c>
      <c r="D110">
        <v>112</v>
      </c>
      <c r="E110">
        <v>80</v>
      </c>
      <c r="F110" s="95">
        <v>1.01</v>
      </c>
      <c r="G110" s="56">
        <v>3.3</v>
      </c>
      <c r="H110" s="96">
        <v>1.22</v>
      </c>
      <c r="I110" s="57">
        <f t="shared" si="5"/>
        <v>36.969696969696969</v>
      </c>
      <c r="K110" s="81"/>
      <c r="L110" s="82"/>
    </row>
    <row r="111" spans="1:13" x14ac:dyDescent="0.2">
      <c r="A111" s="54">
        <v>634</v>
      </c>
      <c r="B111" s="55" t="s">
        <v>26</v>
      </c>
      <c r="C111">
        <v>8</v>
      </c>
      <c r="D111">
        <v>16</v>
      </c>
      <c r="E111">
        <v>30</v>
      </c>
      <c r="F111" s="69">
        <v>2.04</v>
      </c>
      <c r="G111" s="56">
        <v>4.5</v>
      </c>
      <c r="H111" s="55">
        <v>2.77</v>
      </c>
      <c r="I111" s="57">
        <f t="shared" si="5"/>
        <v>61.55555555555555</v>
      </c>
      <c r="K111" s="81"/>
      <c r="L111" s="82"/>
    </row>
    <row r="112" spans="1:13" x14ac:dyDescent="0.2">
      <c r="A112" s="97">
        <v>635</v>
      </c>
      <c r="B112" s="55" t="s">
        <v>69</v>
      </c>
      <c r="D112">
        <v>500</v>
      </c>
      <c r="F112" s="69">
        <v>0.63</v>
      </c>
      <c r="G112" s="56">
        <v>2</v>
      </c>
      <c r="H112" s="55">
        <v>1.01</v>
      </c>
      <c r="I112" s="57">
        <f t="shared" si="5"/>
        <v>50.5</v>
      </c>
    </row>
    <row r="113" spans="1:13" x14ac:dyDescent="0.2">
      <c r="A113" s="54">
        <v>637</v>
      </c>
      <c r="B113" s="55" t="s">
        <v>28</v>
      </c>
      <c r="C113">
        <v>47</v>
      </c>
      <c r="D113">
        <v>118</v>
      </c>
      <c r="E113">
        <v>70</v>
      </c>
      <c r="F113" s="69">
        <v>5.46</v>
      </c>
      <c r="G113" s="56">
        <v>10.199999999999999</v>
      </c>
      <c r="H113" s="55">
        <v>5.9</v>
      </c>
      <c r="I113" s="57">
        <f t="shared" si="5"/>
        <v>57.843137254901968</v>
      </c>
      <c r="K113" s="81"/>
      <c r="L113" s="82"/>
    </row>
    <row r="114" spans="1:13" x14ac:dyDescent="0.2">
      <c r="A114" s="54">
        <v>642</v>
      </c>
      <c r="B114" s="55" t="s">
        <v>29</v>
      </c>
      <c r="C114">
        <v>70</v>
      </c>
      <c r="D114">
        <v>80</v>
      </c>
      <c r="E114">
        <v>80</v>
      </c>
      <c r="F114" s="55">
        <v>3.21</v>
      </c>
      <c r="G114" s="56">
        <v>0.5</v>
      </c>
      <c r="H114" s="55">
        <v>0.2</v>
      </c>
      <c r="I114" s="57">
        <f>H114/G114*100</f>
        <v>40</v>
      </c>
    </row>
    <row r="115" spans="1:13" hidden="1" x14ac:dyDescent="0.2">
      <c r="A115" s="73"/>
      <c r="B115" s="68"/>
      <c r="C115" s="74">
        <v>106</v>
      </c>
      <c r="D115" s="74">
        <v>140</v>
      </c>
      <c r="E115">
        <v>140</v>
      </c>
      <c r="F115" s="76"/>
      <c r="G115" s="76"/>
      <c r="H115" s="76"/>
      <c r="I115" s="57" t="e">
        <f>H115/G115*100</f>
        <v>#DIV/0!</v>
      </c>
      <c r="K115" s="81"/>
      <c r="L115" s="82"/>
      <c r="M115" s="60" t="s">
        <v>70</v>
      </c>
    </row>
    <row r="116" spans="1:13" hidden="1" x14ac:dyDescent="0.2">
      <c r="C116">
        <v>28</v>
      </c>
      <c r="D116">
        <v>25</v>
      </c>
      <c r="E116">
        <v>20</v>
      </c>
      <c r="I116" s="57">
        <v>0</v>
      </c>
    </row>
    <row r="117" spans="1:13" hidden="1" x14ac:dyDescent="0.2">
      <c r="A117" s="73"/>
      <c r="B117" s="68"/>
      <c r="C117" s="74">
        <v>63</v>
      </c>
      <c r="D117" s="74">
        <v>86</v>
      </c>
      <c r="E117" s="74">
        <v>100</v>
      </c>
      <c r="F117" s="68"/>
      <c r="G117" s="76"/>
      <c r="H117" s="68"/>
      <c r="I117" s="57" t="e">
        <f t="shared" ref="I117:I122" si="6">H117/G117*100</f>
        <v>#DIV/0!</v>
      </c>
      <c r="K117" s="81"/>
      <c r="L117" s="82"/>
    </row>
    <row r="118" spans="1:13" hidden="1" x14ac:dyDescent="0.2">
      <c r="I118" s="57" t="e">
        <f t="shared" si="6"/>
        <v>#DIV/0!</v>
      </c>
    </row>
    <row r="119" spans="1:13" hidden="1" x14ac:dyDescent="0.2">
      <c r="A119" s="73"/>
      <c r="B119" s="68"/>
      <c r="C119" s="74">
        <f>C121+C122</f>
        <v>72</v>
      </c>
      <c r="D119" s="74">
        <f>D121+D122</f>
        <v>87</v>
      </c>
      <c r="E119" s="74">
        <f>E121+E122</f>
        <v>95</v>
      </c>
      <c r="F119" s="76"/>
      <c r="G119" s="76"/>
      <c r="H119" s="76"/>
      <c r="I119" s="57" t="e">
        <f t="shared" si="6"/>
        <v>#DIV/0!</v>
      </c>
      <c r="J119" s="76"/>
      <c r="K119" s="81"/>
      <c r="L119" s="82"/>
    </row>
    <row r="120" spans="1:13" hidden="1" x14ac:dyDescent="0.2">
      <c r="A120" s="91"/>
      <c r="B120" s="72"/>
      <c r="C120" s="74"/>
      <c r="D120" s="74"/>
      <c r="E120" s="74"/>
      <c r="F120" s="98"/>
      <c r="G120" s="76"/>
      <c r="H120" s="98"/>
      <c r="I120" s="57" t="e">
        <f t="shared" si="6"/>
        <v>#DIV/0!</v>
      </c>
    </row>
    <row r="121" spans="1:13" hidden="1" x14ac:dyDescent="0.2">
      <c r="C121">
        <v>1</v>
      </c>
      <c r="D121">
        <v>7</v>
      </c>
      <c r="E121">
        <v>15</v>
      </c>
      <c r="I121" s="57" t="e">
        <f t="shared" si="6"/>
        <v>#DIV/0!</v>
      </c>
    </row>
    <row r="122" spans="1:13" hidden="1" x14ac:dyDescent="0.2">
      <c r="C122" s="70">
        <v>71</v>
      </c>
      <c r="D122">
        <v>80</v>
      </c>
      <c r="E122" s="74">
        <v>80</v>
      </c>
      <c r="I122" s="57" t="e">
        <f t="shared" si="6"/>
        <v>#DIV/0!</v>
      </c>
    </row>
    <row r="123" spans="1:13" hidden="1" x14ac:dyDescent="0.2">
      <c r="C123">
        <v>5</v>
      </c>
      <c r="I123" s="57">
        <v>0</v>
      </c>
    </row>
    <row r="124" spans="1:13" hidden="1" x14ac:dyDescent="0.2">
      <c r="I124" s="57" t="e">
        <f>H124/G124*100</f>
        <v>#DIV/0!</v>
      </c>
    </row>
    <row r="125" spans="1:13" hidden="1" x14ac:dyDescent="0.2">
      <c r="A125" s="43" t="s">
        <v>3</v>
      </c>
      <c r="B125" s="44" t="s">
        <v>4</v>
      </c>
      <c r="C125" s="45" t="s">
        <v>5</v>
      </c>
      <c r="D125" s="44" t="s">
        <v>6</v>
      </c>
      <c r="E125" s="44" t="s">
        <v>7</v>
      </c>
      <c r="F125" s="44"/>
      <c r="G125" s="46"/>
      <c r="H125" s="44"/>
      <c r="I125" s="57" t="e">
        <f>H125/G125*100</f>
        <v>#DIV/0!</v>
      </c>
    </row>
    <row r="126" spans="1:13" hidden="1" x14ac:dyDescent="0.2">
      <c r="A126" s="43" t="s">
        <v>52</v>
      </c>
      <c r="B126" s="44"/>
      <c r="C126" s="45">
        <v>2005</v>
      </c>
      <c r="D126" s="44">
        <v>2006</v>
      </c>
      <c r="E126" s="44">
        <v>2007</v>
      </c>
      <c r="F126" s="44"/>
      <c r="G126" s="46"/>
      <c r="H126" s="44"/>
      <c r="I126" s="57" t="e">
        <f>H126/G126*100</f>
        <v>#DIV/0!</v>
      </c>
    </row>
    <row r="127" spans="1:13" hidden="1" x14ac:dyDescent="0.2">
      <c r="A127" s="43" t="s">
        <v>3</v>
      </c>
      <c r="B127" s="44" t="s">
        <v>4</v>
      </c>
      <c r="C127" s="45" t="s">
        <v>5</v>
      </c>
      <c r="D127" s="44" t="s">
        <v>6</v>
      </c>
      <c r="E127" s="44" t="s">
        <v>7</v>
      </c>
      <c r="F127" s="44"/>
      <c r="G127" s="46"/>
      <c r="H127" s="44"/>
      <c r="I127" s="47" t="s">
        <v>10</v>
      </c>
      <c r="J127" s="48"/>
      <c r="K127" s="49"/>
      <c r="L127" s="84"/>
      <c r="M127" s="60" t="s">
        <v>11</v>
      </c>
    </row>
    <row r="128" spans="1:13" hidden="1" x14ac:dyDescent="0.2">
      <c r="A128" s="43" t="s">
        <v>52</v>
      </c>
      <c r="B128" s="44"/>
      <c r="C128" s="45">
        <v>2005</v>
      </c>
      <c r="D128" s="44" t="s">
        <v>12</v>
      </c>
      <c r="E128" s="44">
        <v>2007</v>
      </c>
      <c r="F128" s="44"/>
      <c r="G128" s="46"/>
      <c r="H128" s="44"/>
      <c r="I128" s="47" t="s">
        <v>14</v>
      </c>
      <c r="J128" s="44"/>
      <c r="K128" s="51"/>
      <c r="L128" s="82"/>
    </row>
    <row r="129" spans="1:12" hidden="1" x14ac:dyDescent="0.2">
      <c r="A129" s="63"/>
      <c r="B129" s="64"/>
      <c r="C129" s="93"/>
      <c r="D129" s="93"/>
      <c r="E129" s="93"/>
      <c r="F129" s="64"/>
      <c r="G129" s="76"/>
      <c r="H129" s="64"/>
      <c r="I129" s="99"/>
      <c r="J129" s="82"/>
      <c r="K129" s="81"/>
      <c r="L129" s="82"/>
    </row>
    <row r="130" spans="1:12" x14ac:dyDescent="0.2">
      <c r="A130" s="63">
        <v>651</v>
      </c>
      <c r="B130" s="72" t="s">
        <v>40</v>
      </c>
      <c r="C130" s="93"/>
      <c r="D130" s="93"/>
      <c r="E130" s="93"/>
      <c r="F130" s="64">
        <v>0.1</v>
      </c>
      <c r="G130" s="76">
        <v>0.42</v>
      </c>
      <c r="H130" s="64">
        <v>0.32</v>
      </c>
      <c r="I130" s="100">
        <v>0</v>
      </c>
      <c r="J130" s="82"/>
      <c r="K130" s="81"/>
      <c r="L130" s="82"/>
    </row>
    <row r="131" spans="1:12" x14ac:dyDescent="0.2">
      <c r="A131" s="63" t="s">
        <v>71</v>
      </c>
      <c r="B131" s="64" t="s">
        <v>72</v>
      </c>
      <c r="C131" s="65">
        <f>SUM(C132:C138)+C140+SUM(C147:C149)</f>
        <v>2178</v>
      </c>
      <c r="D131" s="65">
        <f>SUM(D132:D149)-D146</f>
        <v>225</v>
      </c>
      <c r="E131" s="65">
        <f>SUM(E132:E149)</f>
        <v>2342</v>
      </c>
      <c r="F131" s="75">
        <v>4.49</v>
      </c>
      <c r="G131" s="67">
        <f>SUM(G132:G139)+SUM(G147:G149)+G145</f>
        <v>10.55</v>
      </c>
      <c r="H131" s="67">
        <f>SUM(H132:H135)+H138</f>
        <v>7.7100000000000009</v>
      </c>
      <c r="I131" s="57">
        <f t="shared" ref="I131:I139" si="7">H131/G131*100</f>
        <v>73.080568720379148</v>
      </c>
      <c r="K131" s="67"/>
      <c r="L131" s="82"/>
    </row>
    <row r="132" spans="1:12" x14ac:dyDescent="0.2">
      <c r="A132" s="54">
        <v>632</v>
      </c>
      <c r="B132" s="55" t="s">
        <v>68</v>
      </c>
      <c r="C132">
        <v>7</v>
      </c>
      <c r="D132">
        <v>5</v>
      </c>
      <c r="E132">
        <v>20</v>
      </c>
      <c r="F132" s="69">
        <v>0.34</v>
      </c>
      <c r="G132" s="56">
        <v>0.7</v>
      </c>
      <c r="H132" s="55">
        <v>0.46</v>
      </c>
      <c r="I132" s="57">
        <f t="shared" si="7"/>
        <v>65.714285714285722</v>
      </c>
    </row>
    <row r="133" spans="1:12" x14ac:dyDescent="0.2">
      <c r="A133" s="54">
        <v>633</v>
      </c>
      <c r="B133" s="55" t="s">
        <v>25</v>
      </c>
      <c r="F133" s="69">
        <v>2.23</v>
      </c>
      <c r="G133" s="56">
        <v>3.42</v>
      </c>
      <c r="H133" s="55">
        <v>3.43</v>
      </c>
      <c r="I133" s="57">
        <f t="shared" si="7"/>
        <v>100.29239766081872</v>
      </c>
    </row>
    <row r="134" spans="1:12" x14ac:dyDescent="0.2">
      <c r="A134" s="54">
        <v>634</v>
      </c>
      <c r="B134" s="55" t="s">
        <v>26</v>
      </c>
      <c r="C134">
        <v>2</v>
      </c>
      <c r="E134">
        <v>5</v>
      </c>
      <c r="F134" s="69">
        <v>0.59</v>
      </c>
      <c r="G134" s="56">
        <v>3.85</v>
      </c>
      <c r="H134" s="55">
        <v>2.4300000000000002</v>
      </c>
      <c r="I134" s="57">
        <f t="shared" si="7"/>
        <v>63.116883116883116</v>
      </c>
    </row>
    <row r="135" spans="1:12" x14ac:dyDescent="0.2">
      <c r="A135" s="54">
        <v>635</v>
      </c>
      <c r="B135" s="55" t="s">
        <v>69</v>
      </c>
      <c r="F135" s="69">
        <v>0</v>
      </c>
      <c r="G135" s="56">
        <v>0.5</v>
      </c>
      <c r="H135" s="55">
        <v>0.08</v>
      </c>
      <c r="I135" s="57">
        <f t="shared" si="7"/>
        <v>16</v>
      </c>
    </row>
    <row r="136" spans="1:12" x14ac:dyDescent="0.2">
      <c r="A136" s="43" t="s">
        <v>3</v>
      </c>
      <c r="B136" s="44" t="s">
        <v>4</v>
      </c>
      <c r="C136" s="45" t="s">
        <v>5</v>
      </c>
      <c r="D136" s="44" t="s">
        <v>6</v>
      </c>
      <c r="E136" s="44" t="s">
        <v>7</v>
      </c>
      <c r="F136" s="44" t="s">
        <v>8</v>
      </c>
      <c r="G136" s="46" t="s">
        <v>9</v>
      </c>
      <c r="H136" s="44" t="s">
        <v>8</v>
      </c>
      <c r="I136" s="47" t="s">
        <v>10</v>
      </c>
    </row>
    <row r="137" spans="1:12" x14ac:dyDescent="0.2">
      <c r="A137" s="43">
        <v>0</v>
      </c>
      <c r="B137" s="44"/>
      <c r="C137" s="45">
        <v>2005</v>
      </c>
      <c r="D137" s="44" t="s">
        <v>12</v>
      </c>
      <c r="E137" s="44">
        <v>2007</v>
      </c>
      <c r="F137" s="44" t="s">
        <v>214</v>
      </c>
      <c r="G137" s="46" t="s">
        <v>13</v>
      </c>
      <c r="H137" s="44" t="s">
        <v>215</v>
      </c>
      <c r="I137" s="47" t="s">
        <v>14</v>
      </c>
    </row>
    <row r="138" spans="1:12" x14ac:dyDescent="0.2">
      <c r="A138" s="54">
        <v>637</v>
      </c>
      <c r="B138" s="55" t="s">
        <v>28</v>
      </c>
      <c r="C138">
        <v>36</v>
      </c>
      <c r="D138">
        <v>25</v>
      </c>
      <c r="E138">
        <v>50</v>
      </c>
      <c r="F138" s="69">
        <v>1.33</v>
      </c>
      <c r="G138" s="56">
        <v>2.08</v>
      </c>
      <c r="H138" s="55">
        <v>1.31</v>
      </c>
      <c r="I138" s="57">
        <f t="shared" si="7"/>
        <v>62.980769230769226</v>
      </c>
    </row>
    <row r="139" spans="1:12" hidden="1" x14ac:dyDescent="0.2">
      <c r="A139" s="54">
        <v>633016</v>
      </c>
      <c r="B139" s="55" t="s">
        <v>73</v>
      </c>
      <c r="E139">
        <v>90</v>
      </c>
      <c r="I139" s="57" t="e">
        <f t="shared" si="7"/>
        <v>#DIV/0!</v>
      </c>
    </row>
    <row r="140" spans="1:12" hidden="1" x14ac:dyDescent="0.2">
      <c r="A140" s="63" t="s">
        <v>15</v>
      </c>
      <c r="B140" s="64" t="s">
        <v>15</v>
      </c>
      <c r="C140" s="65">
        <v>41</v>
      </c>
      <c r="D140" s="65">
        <v>23</v>
      </c>
      <c r="E140">
        <v>50</v>
      </c>
    </row>
    <row r="141" spans="1:12" hidden="1" x14ac:dyDescent="0.2">
      <c r="A141" s="43"/>
      <c r="B141" s="44"/>
      <c r="C141" s="45"/>
      <c r="D141" s="44"/>
      <c r="E141" s="44"/>
      <c r="F141" s="44"/>
      <c r="G141" s="46"/>
      <c r="H141" s="44"/>
      <c r="I141" s="47"/>
    </row>
    <row r="142" spans="1:12" hidden="1" x14ac:dyDescent="0.2">
      <c r="A142" s="43"/>
      <c r="B142" s="44"/>
      <c r="C142" s="45"/>
      <c r="D142" s="44"/>
      <c r="E142" s="44"/>
      <c r="F142" s="44"/>
      <c r="G142" s="46"/>
      <c r="H142" s="44"/>
      <c r="I142" s="47"/>
    </row>
    <row r="143" spans="1:12" hidden="1" x14ac:dyDescent="0.2">
      <c r="A143" s="43"/>
      <c r="B143" s="44"/>
      <c r="C143" s="45"/>
      <c r="D143" s="44"/>
      <c r="E143" s="44"/>
      <c r="F143" s="44"/>
      <c r="G143" s="46"/>
      <c r="H143" s="44"/>
      <c r="I143" s="47"/>
      <c r="K143" s="87"/>
    </row>
    <row r="144" spans="1:12" hidden="1" x14ac:dyDescent="0.2">
      <c r="A144" s="43"/>
      <c r="B144" s="44"/>
      <c r="C144" s="45"/>
      <c r="D144" s="44"/>
      <c r="E144" s="44"/>
      <c r="F144" s="44"/>
      <c r="G144" s="46"/>
      <c r="H144" s="44"/>
      <c r="I144" s="47"/>
      <c r="K144" s="88"/>
    </row>
    <row r="145" spans="1:12" hidden="1" x14ac:dyDescent="0.2">
      <c r="A145" s="63"/>
      <c r="B145" s="64"/>
      <c r="C145" s="93"/>
      <c r="D145" s="93"/>
      <c r="E145" s="93"/>
      <c r="F145" s="64"/>
      <c r="G145" s="76"/>
      <c r="H145" s="64"/>
      <c r="I145" s="57" t="e">
        <f>H145/G145*100</f>
        <v>#DIV/0!</v>
      </c>
      <c r="K145" s="81"/>
      <c r="L145" s="82"/>
    </row>
    <row r="146" spans="1:12" hidden="1" x14ac:dyDescent="0.2">
      <c r="A146" s="91"/>
      <c r="B146" s="72"/>
      <c r="C146">
        <v>11</v>
      </c>
      <c r="D146">
        <v>10</v>
      </c>
      <c r="E146">
        <v>0</v>
      </c>
      <c r="I146" s="57">
        <v>0</v>
      </c>
    </row>
    <row r="147" spans="1:12" hidden="1" x14ac:dyDescent="0.2">
      <c r="A147" s="63"/>
      <c r="B147" s="64"/>
      <c r="C147">
        <v>57</v>
      </c>
      <c r="D147">
        <v>142</v>
      </c>
      <c r="E147">
        <v>75</v>
      </c>
      <c r="G147" s="76"/>
      <c r="I147" s="57" t="e">
        <f>H147/G147*100</f>
        <v>#DIV/0!</v>
      </c>
    </row>
    <row r="148" spans="1:12" hidden="1" x14ac:dyDescent="0.2">
      <c r="C148">
        <v>5</v>
      </c>
      <c r="D148">
        <v>0</v>
      </c>
      <c r="E148">
        <v>5</v>
      </c>
      <c r="F148" s="101"/>
      <c r="H148" s="101"/>
      <c r="I148" s="57" t="e">
        <f>H148/G148*100</f>
        <v>#DIV/0!</v>
      </c>
    </row>
    <row r="149" spans="1:12" hidden="1" x14ac:dyDescent="0.2">
      <c r="C149">
        <v>25</v>
      </c>
      <c r="D149">
        <v>30</v>
      </c>
      <c r="E149">
        <v>40</v>
      </c>
      <c r="F149" s="101"/>
      <c r="H149" s="101"/>
      <c r="I149" s="57" t="e">
        <f>H149/G149*100</f>
        <v>#DIV/0!</v>
      </c>
    </row>
    <row r="150" spans="1:12" hidden="1" x14ac:dyDescent="0.2"/>
    <row r="151" spans="1:12" x14ac:dyDescent="0.2">
      <c r="A151" s="63" t="s">
        <v>74</v>
      </c>
      <c r="B151" s="64" t="s">
        <v>75</v>
      </c>
      <c r="C151" s="65">
        <v>174</v>
      </c>
      <c r="D151" s="65">
        <v>150</v>
      </c>
      <c r="E151">
        <v>0</v>
      </c>
      <c r="F151" s="90">
        <v>0</v>
      </c>
      <c r="G151" s="76">
        <v>0</v>
      </c>
      <c r="H151" s="64">
        <v>0.05</v>
      </c>
      <c r="I151" s="57">
        <v>0</v>
      </c>
      <c r="J151" s="82"/>
      <c r="K151" s="81"/>
      <c r="L151" s="82"/>
    </row>
    <row r="152" spans="1:12" hidden="1" x14ac:dyDescent="0.2">
      <c r="A152" s="54">
        <v>633006</v>
      </c>
      <c r="B152" s="55" t="s">
        <v>76</v>
      </c>
      <c r="C152">
        <v>174</v>
      </c>
      <c r="D152">
        <v>150</v>
      </c>
      <c r="E152">
        <v>0</v>
      </c>
      <c r="F152" s="69"/>
      <c r="I152" s="57">
        <v>0</v>
      </c>
    </row>
    <row r="153" spans="1:12" hidden="1" x14ac:dyDescent="0.2">
      <c r="F153" s="69"/>
    </row>
    <row r="154" spans="1:12" x14ac:dyDescent="0.2">
      <c r="A154" s="63" t="s">
        <v>77</v>
      </c>
      <c r="B154" s="64" t="s">
        <v>78</v>
      </c>
      <c r="F154" s="69">
        <v>3.4</v>
      </c>
      <c r="G154" s="76">
        <v>0</v>
      </c>
      <c r="H154" s="64">
        <v>0</v>
      </c>
      <c r="I154" s="57">
        <v>0</v>
      </c>
    </row>
    <row r="155" spans="1:12" x14ac:dyDescent="0.2">
      <c r="A155" s="91">
        <v>637</v>
      </c>
      <c r="B155" s="72" t="s">
        <v>79</v>
      </c>
      <c r="F155" s="69">
        <v>3.4</v>
      </c>
      <c r="I155" s="57">
        <v>0</v>
      </c>
    </row>
    <row r="156" spans="1:12" x14ac:dyDescent="0.2">
      <c r="A156" s="63" t="s">
        <v>80</v>
      </c>
      <c r="B156" s="64" t="s">
        <v>81</v>
      </c>
      <c r="C156" s="65">
        <f>SUM(C157:C160)</f>
        <v>4466</v>
      </c>
      <c r="D156" s="65">
        <f>SUM(D157:D160)</f>
        <v>4700</v>
      </c>
      <c r="E156" s="65">
        <f>SUM(E157:E160)</f>
        <v>5200</v>
      </c>
      <c r="F156" s="76">
        <v>283.26</v>
      </c>
      <c r="G156" s="76">
        <f>SUM(G157:G160)</f>
        <v>273</v>
      </c>
      <c r="H156" s="76">
        <f>SUM(H157:H160)</f>
        <v>205.92000000000002</v>
      </c>
      <c r="I156" s="57">
        <f>H156/G156*100</f>
        <v>75.428571428571431</v>
      </c>
      <c r="J156" s="76"/>
      <c r="K156" s="67"/>
      <c r="L156" s="82"/>
    </row>
    <row r="157" spans="1:12" x14ac:dyDescent="0.2">
      <c r="A157" s="54">
        <v>635</v>
      </c>
      <c r="B157" s="55" t="s">
        <v>69</v>
      </c>
      <c r="C157">
        <v>686</v>
      </c>
      <c r="D157">
        <v>700</v>
      </c>
      <c r="E157">
        <v>600</v>
      </c>
      <c r="F157" s="55">
        <v>28.75</v>
      </c>
      <c r="G157" s="56">
        <v>39</v>
      </c>
      <c r="H157" s="55">
        <v>25.62</v>
      </c>
      <c r="I157" s="57">
        <f>H157/G157*100</f>
        <v>65.692307692307693</v>
      </c>
      <c r="K157" s="102"/>
      <c r="L157" s="58"/>
    </row>
    <row r="158" spans="1:12" x14ac:dyDescent="0.2">
      <c r="A158" s="54">
        <v>637</v>
      </c>
      <c r="B158" s="55" t="s">
        <v>43</v>
      </c>
      <c r="C158">
        <v>200</v>
      </c>
      <c r="D158">
        <v>300</v>
      </c>
      <c r="E158">
        <v>400</v>
      </c>
      <c r="F158" s="55">
        <v>63.89</v>
      </c>
      <c r="G158" s="56">
        <v>60</v>
      </c>
      <c r="H158" s="55">
        <v>22.3</v>
      </c>
      <c r="I158" s="57">
        <f>H158/G158*100</f>
        <v>37.166666666666671</v>
      </c>
      <c r="K158" s="102"/>
      <c r="L158" s="58"/>
    </row>
    <row r="159" spans="1:12" x14ac:dyDescent="0.2">
      <c r="A159" s="54">
        <v>644</v>
      </c>
      <c r="B159" s="55" t="s">
        <v>82</v>
      </c>
      <c r="C159">
        <v>2414</v>
      </c>
      <c r="D159">
        <v>2500</v>
      </c>
      <c r="E159">
        <v>3000</v>
      </c>
      <c r="F159" s="55">
        <v>190.62</v>
      </c>
      <c r="G159" s="56">
        <v>174</v>
      </c>
      <c r="H159" s="55">
        <v>158</v>
      </c>
      <c r="I159" s="57">
        <f>H159/G159*100</f>
        <v>90.804597701149419</v>
      </c>
      <c r="K159" s="102"/>
      <c r="L159" s="58"/>
    </row>
    <row r="160" spans="1:12" hidden="1" x14ac:dyDescent="0.2">
      <c r="C160">
        <v>1166</v>
      </c>
      <c r="D160">
        <v>1200</v>
      </c>
      <c r="E160">
        <v>1200</v>
      </c>
      <c r="I160" s="57" t="e">
        <f>H160/G160*100</f>
        <v>#DIV/0!</v>
      </c>
      <c r="K160" s="102"/>
      <c r="L160" s="58"/>
    </row>
    <row r="161" spans="1:12" hidden="1" x14ac:dyDescent="0.2">
      <c r="A161" s="43"/>
      <c r="B161" s="44"/>
      <c r="C161" s="45"/>
      <c r="D161" s="44"/>
      <c r="E161" s="44"/>
      <c r="F161" s="44"/>
      <c r="G161" s="46"/>
      <c r="H161" s="44"/>
      <c r="I161" s="47"/>
    </row>
    <row r="162" spans="1:12" hidden="1" x14ac:dyDescent="0.2">
      <c r="A162" s="43"/>
      <c r="B162" s="44"/>
      <c r="C162" s="45"/>
      <c r="D162" s="44"/>
      <c r="E162" s="44"/>
      <c r="F162" s="44"/>
      <c r="G162" s="46"/>
      <c r="H162" s="44"/>
      <c r="I162" s="47"/>
    </row>
    <row r="163" spans="1:12" x14ac:dyDescent="0.2">
      <c r="A163" s="43"/>
      <c r="B163" s="44"/>
      <c r="C163" s="45"/>
      <c r="D163" s="44"/>
      <c r="E163" s="44"/>
      <c r="F163" s="44"/>
      <c r="G163" s="46"/>
      <c r="H163" s="44"/>
      <c r="I163" s="47"/>
    </row>
    <row r="164" spans="1:12" x14ac:dyDescent="0.2">
      <c r="A164" s="63" t="s">
        <v>83</v>
      </c>
      <c r="B164" s="64" t="s">
        <v>84</v>
      </c>
      <c r="C164" s="65">
        <f>SUM(C165:C166)</f>
        <v>196</v>
      </c>
      <c r="D164" s="65">
        <f>SUM(D165:D166)</f>
        <v>150</v>
      </c>
      <c r="E164" s="65">
        <f>SUM(E165:E166)</f>
        <v>325</v>
      </c>
      <c r="F164" s="76">
        <v>0</v>
      </c>
      <c r="G164" s="76">
        <v>13.2</v>
      </c>
      <c r="H164" s="76">
        <v>1.17</v>
      </c>
      <c r="I164" s="57">
        <f>H164/G164*100</f>
        <v>8.8636363636363633</v>
      </c>
      <c r="K164" s="81"/>
      <c r="L164" s="82"/>
    </row>
    <row r="165" spans="1:12" x14ac:dyDescent="0.2">
      <c r="A165" s="54">
        <v>637</v>
      </c>
      <c r="B165" s="55" t="s">
        <v>43</v>
      </c>
      <c r="C165">
        <v>135</v>
      </c>
      <c r="D165">
        <v>100</v>
      </c>
      <c r="E165">
        <v>250</v>
      </c>
      <c r="F165" s="55">
        <v>0</v>
      </c>
      <c r="G165" s="103">
        <v>13.2</v>
      </c>
      <c r="H165" s="55">
        <v>1.17</v>
      </c>
      <c r="I165" s="57">
        <f>H165/G165*100</f>
        <v>8.8636363636363633</v>
      </c>
    </row>
    <row r="166" spans="1:12" hidden="1" x14ac:dyDescent="0.2">
      <c r="C166">
        <v>61</v>
      </c>
      <c r="D166">
        <v>50</v>
      </c>
      <c r="E166">
        <v>75</v>
      </c>
      <c r="G166" s="103"/>
      <c r="I166" s="57" t="e">
        <f>H166/G166*100</f>
        <v>#DIV/0!</v>
      </c>
    </row>
    <row r="167" spans="1:12" hidden="1" x14ac:dyDescent="0.2"/>
    <row r="168" spans="1:12" x14ac:dyDescent="0.2">
      <c r="A168" s="63" t="s">
        <v>85</v>
      </c>
      <c r="B168" s="64" t="s">
        <v>86</v>
      </c>
      <c r="C168" s="65">
        <f>SUM(C170:C173)</f>
        <v>6155</v>
      </c>
      <c r="D168" s="65">
        <f>SUM(D170:D173)</f>
        <v>5060</v>
      </c>
      <c r="E168" s="65">
        <f>SUM(E170:E173)</f>
        <v>5250</v>
      </c>
      <c r="F168" s="76">
        <v>247.78</v>
      </c>
      <c r="G168" s="67">
        <v>305.5</v>
      </c>
      <c r="H168" s="76">
        <f>H170+H171+H169</f>
        <v>228.03</v>
      </c>
      <c r="I168" s="57">
        <f>H168/G168*100</f>
        <v>74.641571194762676</v>
      </c>
      <c r="J168" s="76"/>
      <c r="K168" s="67"/>
      <c r="L168" s="82"/>
    </row>
    <row r="169" spans="1:12" x14ac:dyDescent="0.2">
      <c r="A169" s="63">
        <v>633</v>
      </c>
      <c r="B169" s="64" t="s">
        <v>25</v>
      </c>
      <c r="C169" s="65"/>
      <c r="D169" s="65"/>
      <c r="E169" s="65"/>
      <c r="F169" s="76"/>
      <c r="G169" s="67">
        <v>3.1</v>
      </c>
      <c r="H169" s="76">
        <v>3.1</v>
      </c>
      <c r="J169" s="117"/>
      <c r="K169" s="118"/>
      <c r="L169" s="82"/>
    </row>
    <row r="170" spans="1:12" x14ac:dyDescent="0.2">
      <c r="A170" s="54">
        <v>636</v>
      </c>
      <c r="B170" s="55" t="s">
        <v>87</v>
      </c>
      <c r="C170">
        <v>262</v>
      </c>
      <c r="D170">
        <v>260</v>
      </c>
      <c r="E170">
        <v>300</v>
      </c>
      <c r="F170" s="55">
        <v>5.35</v>
      </c>
      <c r="G170" s="56">
        <v>3</v>
      </c>
      <c r="H170" s="55">
        <v>3.66</v>
      </c>
      <c r="I170" s="57">
        <f>H170/G170*100</f>
        <v>122</v>
      </c>
    </row>
    <row r="171" spans="1:12" x14ac:dyDescent="0.2">
      <c r="A171" s="54">
        <v>637</v>
      </c>
      <c r="B171" s="55" t="s">
        <v>43</v>
      </c>
      <c r="C171">
        <v>57</v>
      </c>
      <c r="D171">
        <v>400</v>
      </c>
      <c r="E171">
        <v>400</v>
      </c>
      <c r="F171" s="55">
        <v>242.43</v>
      </c>
      <c r="G171" s="56">
        <v>299.39999999999998</v>
      </c>
      <c r="H171" s="55">
        <v>221.27</v>
      </c>
      <c r="I171" s="57">
        <f>H171/G171*100</f>
        <v>73.904475617902477</v>
      </c>
      <c r="K171" s="81"/>
      <c r="L171" s="82"/>
    </row>
    <row r="172" spans="1:12" hidden="1" x14ac:dyDescent="0.2">
      <c r="C172">
        <v>5693</v>
      </c>
      <c r="D172">
        <v>4200</v>
      </c>
      <c r="E172">
        <v>4400</v>
      </c>
      <c r="G172" s="56">
        <v>165</v>
      </c>
      <c r="I172" s="57">
        <f>H172/G172*100</f>
        <v>0</v>
      </c>
    </row>
    <row r="173" spans="1:12" hidden="1" x14ac:dyDescent="0.2">
      <c r="C173">
        <v>143</v>
      </c>
      <c r="D173">
        <v>200</v>
      </c>
      <c r="E173">
        <v>150</v>
      </c>
      <c r="G173" s="56">
        <v>12</v>
      </c>
      <c r="I173" s="57">
        <f>H173/G173*100</f>
        <v>0</v>
      </c>
      <c r="K173" s="81"/>
      <c r="L173" s="82"/>
    </row>
    <row r="174" spans="1:12" hidden="1" x14ac:dyDescent="0.2"/>
    <row r="175" spans="1:12" x14ac:dyDescent="0.2">
      <c r="A175" s="63" t="s">
        <v>88</v>
      </c>
      <c r="B175" s="64" t="s">
        <v>89</v>
      </c>
      <c r="C175" s="65">
        <f>C176+C177</f>
        <v>440</v>
      </c>
      <c r="D175" s="65">
        <f>D176+D177</f>
        <v>430</v>
      </c>
      <c r="E175" s="65">
        <f>E176+E177</f>
        <v>530</v>
      </c>
      <c r="F175" s="76">
        <v>0.72</v>
      </c>
      <c r="G175" s="76">
        <f>G176+G177</f>
        <v>7</v>
      </c>
      <c r="H175" s="76">
        <f>H176+H177</f>
        <v>9.2199999999999989</v>
      </c>
      <c r="I175" s="57">
        <f>H175/G175*100</f>
        <v>131.71428571428569</v>
      </c>
      <c r="J175" s="76"/>
      <c r="K175" s="67"/>
      <c r="L175" s="82"/>
    </row>
    <row r="176" spans="1:12" x14ac:dyDescent="0.2">
      <c r="A176" s="54">
        <v>632</v>
      </c>
      <c r="B176" s="55" t="s">
        <v>90</v>
      </c>
      <c r="C176">
        <v>238</v>
      </c>
      <c r="D176">
        <v>230</v>
      </c>
      <c r="E176">
        <v>230</v>
      </c>
      <c r="F176" s="55">
        <v>0.6</v>
      </c>
      <c r="G176" s="56">
        <v>5</v>
      </c>
      <c r="H176" s="96">
        <v>8.0399999999999991</v>
      </c>
      <c r="I176" s="57">
        <f>H176/G176*100</f>
        <v>160.79999999999998</v>
      </c>
    </row>
    <row r="177" spans="1:13" x14ac:dyDescent="0.2">
      <c r="A177" s="54">
        <v>635</v>
      </c>
      <c r="B177" s="55" t="s">
        <v>69</v>
      </c>
      <c r="C177">
        <v>202</v>
      </c>
      <c r="D177">
        <v>200</v>
      </c>
      <c r="E177">
        <v>300</v>
      </c>
      <c r="F177" s="55">
        <v>0.12</v>
      </c>
      <c r="G177" s="56">
        <v>2</v>
      </c>
      <c r="H177" s="55">
        <v>1.18</v>
      </c>
      <c r="I177" s="57">
        <f>H177/G177*100</f>
        <v>59</v>
      </c>
      <c r="K177" s="81"/>
      <c r="L177" s="82"/>
    </row>
    <row r="178" spans="1:13" hidden="1" x14ac:dyDescent="0.2">
      <c r="A178" s="43" t="s">
        <v>3</v>
      </c>
      <c r="B178" s="44" t="s">
        <v>4</v>
      </c>
      <c r="C178" s="45" t="s">
        <v>5</v>
      </c>
      <c r="D178" s="44" t="s">
        <v>6</v>
      </c>
      <c r="E178" s="44" t="s">
        <v>7</v>
      </c>
      <c r="F178" s="44"/>
      <c r="G178" s="46"/>
      <c r="H178" s="44"/>
      <c r="I178" s="47"/>
    </row>
    <row r="179" spans="1:13" hidden="1" x14ac:dyDescent="0.2">
      <c r="A179" s="43" t="s">
        <v>52</v>
      </c>
      <c r="B179" s="44"/>
      <c r="C179" s="45">
        <v>2005</v>
      </c>
      <c r="D179" s="44">
        <v>2006</v>
      </c>
      <c r="E179" s="44">
        <v>2007</v>
      </c>
      <c r="F179" s="44"/>
      <c r="G179" s="46"/>
      <c r="H179" s="44"/>
      <c r="I179" s="47"/>
    </row>
    <row r="180" spans="1:13" hidden="1" x14ac:dyDescent="0.2">
      <c r="A180" s="63"/>
      <c r="B180" s="64"/>
      <c r="C180" s="93"/>
      <c r="D180" s="93"/>
      <c r="E180" s="93"/>
      <c r="F180" s="64"/>
      <c r="G180" s="76"/>
      <c r="H180" s="64"/>
      <c r="I180" s="99"/>
    </row>
    <row r="181" spans="1:13" x14ac:dyDescent="0.2">
      <c r="A181" s="63" t="s">
        <v>91</v>
      </c>
      <c r="B181" s="64" t="s">
        <v>92</v>
      </c>
      <c r="C181" s="65">
        <v>5</v>
      </c>
      <c r="D181" s="65">
        <v>10</v>
      </c>
      <c r="E181">
        <v>10</v>
      </c>
      <c r="F181" s="64">
        <v>11.1</v>
      </c>
      <c r="G181" s="76">
        <v>5</v>
      </c>
      <c r="H181" s="64">
        <v>1.01</v>
      </c>
      <c r="I181" s="57">
        <v>0</v>
      </c>
      <c r="K181" s="100"/>
    </row>
    <row r="182" spans="1:13" hidden="1" x14ac:dyDescent="0.2">
      <c r="A182" s="43" t="s">
        <v>3</v>
      </c>
      <c r="B182" s="44" t="s">
        <v>4</v>
      </c>
      <c r="C182" s="45" t="s">
        <v>5</v>
      </c>
      <c r="D182" s="44" t="s">
        <v>6</v>
      </c>
      <c r="E182" s="44" t="s">
        <v>7</v>
      </c>
      <c r="F182" s="44"/>
      <c r="G182" s="46"/>
      <c r="H182" s="44"/>
      <c r="I182" s="47" t="s">
        <v>15</v>
      </c>
      <c r="J182" s="48"/>
      <c r="K182" s="49"/>
      <c r="L182" s="84"/>
      <c r="M182" s="60" t="s">
        <v>11</v>
      </c>
    </row>
    <row r="183" spans="1:13" hidden="1" x14ac:dyDescent="0.2">
      <c r="A183" s="43" t="s">
        <v>52</v>
      </c>
      <c r="B183" s="44"/>
      <c r="C183" s="45">
        <v>2005</v>
      </c>
      <c r="D183" s="44" t="s">
        <v>12</v>
      </c>
      <c r="E183" s="44">
        <v>2007</v>
      </c>
      <c r="F183" s="44"/>
      <c r="G183" s="46"/>
      <c r="H183" s="44"/>
      <c r="I183" s="47" t="s">
        <v>15</v>
      </c>
      <c r="J183" s="44"/>
      <c r="K183" s="51"/>
      <c r="L183" s="82"/>
    </row>
    <row r="184" spans="1:13" x14ac:dyDescent="0.2">
      <c r="A184" s="63">
        <v>642</v>
      </c>
      <c r="B184" s="55" t="s">
        <v>93</v>
      </c>
      <c r="C184" s="93"/>
      <c r="D184" s="93"/>
      <c r="E184" s="93"/>
      <c r="F184" s="72">
        <v>0</v>
      </c>
      <c r="G184" s="98">
        <v>1</v>
      </c>
      <c r="H184" s="72">
        <v>0</v>
      </c>
      <c r="I184" s="57">
        <v>0</v>
      </c>
      <c r="J184" s="82"/>
      <c r="K184" s="102"/>
      <c r="L184" s="82"/>
    </row>
    <row r="185" spans="1:13" x14ac:dyDescent="0.2">
      <c r="A185" s="54">
        <v>635</v>
      </c>
      <c r="B185" s="55" t="s">
        <v>69</v>
      </c>
      <c r="C185">
        <v>5</v>
      </c>
      <c r="D185">
        <v>10</v>
      </c>
      <c r="E185">
        <v>10</v>
      </c>
      <c r="F185" s="101">
        <v>11.1</v>
      </c>
      <c r="G185" s="56">
        <v>4</v>
      </c>
      <c r="H185" s="101">
        <v>1.01</v>
      </c>
      <c r="I185" s="57">
        <f>H185/G185*100</f>
        <v>25.25</v>
      </c>
      <c r="K185" s="81"/>
      <c r="L185" s="82"/>
    </row>
    <row r="186" spans="1:13" hidden="1" x14ac:dyDescent="0.2">
      <c r="A186" s="43"/>
      <c r="B186" s="44"/>
      <c r="C186" s="45"/>
      <c r="D186" s="44"/>
      <c r="E186" s="44"/>
      <c r="F186" s="44"/>
      <c r="G186" s="46"/>
      <c r="H186" s="44"/>
      <c r="I186" s="47"/>
    </row>
    <row r="187" spans="1:13" hidden="1" x14ac:dyDescent="0.2">
      <c r="A187" s="43"/>
      <c r="B187" s="44"/>
      <c r="C187" s="45"/>
      <c r="D187" s="44"/>
      <c r="E187" s="44"/>
      <c r="F187" s="44"/>
      <c r="G187" s="46"/>
      <c r="H187" s="44"/>
      <c r="I187" s="47"/>
    </row>
    <row r="188" spans="1:13" hidden="1" x14ac:dyDescent="0.2">
      <c r="A188" s="63"/>
      <c r="B188" s="64"/>
      <c r="C188" s="93"/>
      <c r="D188" s="93"/>
      <c r="E188" s="93"/>
      <c r="F188" s="64"/>
      <c r="G188" s="76"/>
      <c r="H188" s="64"/>
      <c r="I188" s="99"/>
    </row>
    <row r="189" spans="1:13" hidden="1" x14ac:dyDescent="0.2">
      <c r="A189" s="63"/>
      <c r="B189" s="64"/>
      <c r="C189" s="93"/>
      <c r="D189" s="93"/>
      <c r="E189" s="93"/>
      <c r="F189" s="64"/>
      <c r="G189" s="76"/>
      <c r="H189" s="64"/>
      <c r="I189" s="99"/>
    </row>
    <row r="190" spans="1:13" x14ac:dyDescent="0.2">
      <c r="A190" s="63" t="s">
        <v>94</v>
      </c>
      <c r="B190" s="64" t="s">
        <v>95</v>
      </c>
      <c r="C190" s="93"/>
      <c r="D190" s="93"/>
      <c r="E190" s="93"/>
      <c r="F190" s="64">
        <v>0</v>
      </c>
      <c r="G190" s="76">
        <v>1</v>
      </c>
      <c r="H190" s="64">
        <v>0</v>
      </c>
      <c r="I190" s="57">
        <v>0</v>
      </c>
    </row>
    <row r="191" spans="1:13" x14ac:dyDescent="0.2">
      <c r="A191" s="91">
        <v>642</v>
      </c>
      <c r="B191" s="72" t="s">
        <v>96</v>
      </c>
      <c r="C191" s="65">
        <f>C192+C193+C196+C201+C216</f>
        <v>2675</v>
      </c>
      <c r="D191" s="65">
        <f>D192+D193+D196+D201+D216</f>
        <v>5101</v>
      </c>
      <c r="E191" s="65">
        <f>E192+E193+E196+E201+E216</f>
        <v>9690</v>
      </c>
      <c r="F191" s="67">
        <v>0</v>
      </c>
      <c r="G191" s="76">
        <v>1</v>
      </c>
      <c r="H191" s="67">
        <v>0</v>
      </c>
      <c r="I191" s="57">
        <v>0</v>
      </c>
      <c r="J191" s="76"/>
      <c r="K191" s="67"/>
      <c r="L191" s="82"/>
    </row>
    <row r="192" spans="1:13" hidden="1" x14ac:dyDescent="0.2">
      <c r="C192">
        <v>185</v>
      </c>
      <c r="D192">
        <v>224</v>
      </c>
      <c r="E192">
        <v>450</v>
      </c>
      <c r="I192" s="57" t="e">
        <f>H192/G192*100</f>
        <v>#DIV/0!</v>
      </c>
      <c r="K192" s="81"/>
      <c r="L192" s="82"/>
    </row>
    <row r="193" spans="1:12" hidden="1" x14ac:dyDescent="0.2">
      <c r="C193">
        <v>19</v>
      </c>
      <c r="D193">
        <v>76</v>
      </c>
      <c r="E193">
        <v>150</v>
      </c>
      <c r="I193" s="57" t="e">
        <f>H193/G193*100</f>
        <v>#DIV/0!</v>
      </c>
      <c r="K193" s="81"/>
      <c r="L193" s="82"/>
    </row>
    <row r="194" spans="1:12" hidden="1" x14ac:dyDescent="0.2">
      <c r="A194" s="54">
        <v>633006</v>
      </c>
      <c r="B194" s="55" t="s">
        <v>97</v>
      </c>
      <c r="K194" s="81"/>
      <c r="L194" s="82"/>
    </row>
    <row r="195" spans="1:12" ht="15.75" x14ac:dyDescent="0.25">
      <c r="A195" s="63" t="s">
        <v>98</v>
      </c>
      <c r="B195" s="64" t="s">
        <v>99</v>
      </c>
      <c r="F195" s="104">
        <v>36.909999999999997</v>
      </c>
      <c r="G195" s="104">
        <f>G196+G197+G199</f>
        <v>88.77</v>
      </c>
      <c r="H195" s="105">
        <f>H196+H197+H199</f>
        <v>70.959999999999994</v>
      </c>
      <c r="I195" s="57">
        <f>H195/G195*100</f>
        <v>79.936915624647966</v>
      </c>
      <c r="K195" s="81"/>
      <c r="L195" s="82"/>
    </row>
    <row r="196" spans="1:12" x14ac:dyDescent="0.2">
      <c r="A196" s="91">
        <v>610</v>
      </c>
      <c r="B196" s="72" t="s">
        <v>100</v>
      </c>
      <c r="C196" s="74">
        <f>SUM(C197:C200)</f>
        <v>235</v>
      </c>
      <c r="D196" s="74">
        <f>SUM(D197:D200)</f>
        <v>245</v>
      </c>
      <c r="E196" s="74">
        <f>SUM(E197:E200)</f>
        <v>320</v>
      </c>
      <c r="F196" s="76">
        <v>3.15</v>
      </c>
      <c r="G196" s="98">
        <v>8</v>
      </c>
      <c r="H196" s="98">
        <v>13.18</v>
      </c>
      <c r="I196" s="57">
        <f>H196/G196*100</f>
        <v>164.75</v>
      </c>
      <c r="J196" s="76"/>
      <c r="K196" s="81"/>
      <c r="L196" s="82"/>
    </row>
    <row r="197" spans="1:12" x14ac:dyDescent="0.2">
      <c r="A197" s="54">
        <v>620</v>
      </c>
      <c r="B197" s="55" t="s">
        <v>101</v>
      </c>
      <c r="C197">
        <v>137</v>
      </c>
      <c r="D197">
        <v>150</v>
      </c>
      <c r="E197">
        <v>200</v>
      </c>
      <c r="F197" s="55">
        <v>0.98</v>
      </c>
      <c r="G197" s="56">
        <v>3</v>
      </c>
      <c r="H197" s="55">
        <v>4.5999999999999996</v>
      </c>
      <c r="I197" s="57">
        <f>H197/G197*100</f>
        <v>153.33333333333331</v>
      </c>
    </row>
    <row r="198" spans="1:12" hidden="1" x14ac:dyDescent="0.2">
      <c r="A198" s="54" t="s">
        <v>15</v>
      </c>
    </row>
    <row r="199" spans="1:12" x14ac:dyDescent="0.2">
      <c r="A199" s="73" t="s">
        <v>67</v>
      </c>
      <c r="B199" s="55" t="s">
        <v>22</v>
      </c>
      <c r="F199" s="56">
        <v>32.78</v>
      </c>
      <c r="G199" s="56">
        <f>SUM(G200:G207)</f>
        <v>77.77</v>
      </c>
      <c r="H199" s="56">
        <f>SUM(H200:H207)</f>
        <v>53.179999999999993</v>
      </c>
      <c r="I199" s="57">
        <v>0</v>
      </c>
      <c r="K199" s="81"/>
      <c r="L199" s="82"/>
    </row>
    <row r="200" spans="1:12" x14ac:dyDescent="0.2">
      <c r="A200" s="54">
        <v>633</v>
      </c>
      <c r="B200" s="55" t="s">
        <v>97</v>
      </c>
      <c r="C200">
        <v>98</v>
      </c>
      <c r="D200">
        <v>95</v>
      </c>
      <c r="E200">
        <v>120</v>
      </c>
      <c r="F200" s="55">
        <v>4</v>
      </c>
      <c r="G200" s="56">
        <v>9.5</v>
      </c>
      <c r="H200" s="55">
        <v>4.24</v>
      </c>
      <c r="I200" s="57">
        <f>H200/G200*100</f>
        <v>44.631578947368425</v>
      </c>
    </row>
    <row r="201" spans="1:12" x14ac:dyDescent="0.2">
      <c r="A201" s="73">
        <v>634</v>
      </c>
      <c r="B201" s="68" t="s">
        <v>26</v>
      </c>
      <c r="C201" s="74">
        <f>SUM(C202:C212)</f>
        <v>1770</v>
      </c>
      <c r="D201" s="74">
        <f>SUM(D202:D212)</f>
        <v>4025</v>
      </c>
      <c r="E201" s="74">
        <f>SUM(E202:E212)</f>
        <v>8120</v>
      </c>
      <c r="F201" s="76">
        <v>4.03</v>
      </c>
      <c r="G201" s="76">
        <v>13.92</v>
      </c>
      <c r="H201" s="76">
        <v>11.21</v>
      </c>
      <c r="I201" s="57">
        <f>H201/G201*100</f>
        <v>80.531609195402311</v>
      </c>
      <c r="J201" s="76"/>
      <c r="K201" s="67"/>
      <c r="L201" s="82"/>
    </row>
    <row r="202" spans="1:12" x14ac:dyDescent="0.2">
      <c r="A202" s="54">
        <v>635</v>
      </c>
      <c r="B202" s="55" t="s">
        <v>69</v>
      </c>
      <c r="C202">
        <v>59</v>
      </c>
      <c r="D202">
        <v>105</v>
      </c>
      <c r="E202">
        <v>100</v>
      </c>
      <c r="F202" s="55">
        <v>14.67</v>
      </c>
      <c r="G202" s="56">
        <v>31.14</v>
      </c>
      <c r="H202" s="55">
        <v>18.579999999999998</v>
      </c>
      <c r="I202" s="57">
        <f>H202/G202*100</f>
        <v>59.666024405908793</v>
      </c>
      <c r="K202" s="81"/>
      <c r="L202" s="82"/>
    </row>
    <row r="203" spans="1:12" hidden="1" x14ac:dyDescent="0.2">
      <c r="A203" s="54" t="s">
        <v>102</v>
      </c>
      <c r="B203" s="55" t="s">
        <v>103</v>
      </c>
      <c r="C203">
        <v>0</v>
      </c>
      <c r="D203">
        <v>70</v>
      </c>
      <c r="E203">
        <v>70</v>
      </c>
      <c r="I203" s="57">
        <v>0</v>
      </c>
    </row>
    <row r="204" spans="1:12" hidden="1" x14ac:dyDescent="0.2">
      <c r="C204">
        <v>798</v>
      </c>
      <c r="D204">
        <v>400</v>
      </c>
      <c r="E204">
        <v>6250</v>
      </c>
      <c r="I204" s="57">
        <v>0</v>
      </c>
      <c r="K204" s="81"/>
      <c r="L204" s="82"/>
    </row>
    <row r="205" spans="1:12" x14ac:dyDescent="0.2">
      <c r="A205" s="54">
        <v>636</v>
      </c>
      <c r="B205" s="55" t="s">
        <v>104</v>
      </c>
      <c r="F205" s="55">
        <v>0.3</v>
      </c>
      <c r="G205" s="56">
        <v>0.3</v>
      </c>
      <c r="H205" s="55">
        <v>0.3</v>
      </c>
      <c r="I205" s="57">
        <f t="shared" ref="I205:I211" si="8">H205/G205*100</f>
        <v>100</v>
      </c>
    </row>
    <row r="206" spans="1:12" x14ac:dyDescent="0.2">
      <c r="A206" s="54">
        <v>651</v>
      </c>
      <c r="B206" s="55" t="s">
        <v>105</v>
      </c>
      <c r="F206" s="55">
        <v>0</v>
      </c>
      <c r="G206" s="56">
        <v>1.5</v>
      </c>
      <c r="H206" s="55">
        <v>1.47</v>
      </c>
      <c r="I206" s="57">
        <f t="shared" si="8"/>
        <v>98</v>
      </c>
    </row>
    <row r="207" spans="1:12" x14ac:dyDescent="0.2">
      <c r="A207" s="54">
        <v>637</v>
      </c>
      <c r="B207" s="55" t="s">
        <v>28</v>
      </c>
      <c r="C207">
        <v>9</v>
      </c>
      <c r="D207">
        <v>0</v>
      </c>
      <c r="E207">
        <v>50</v>
      </c>
      <c r="F207" s="55">
        <v>9.7799999999999994</v>
      </c>
      <c r="G207" s="56">
        <v>21.41</v>
      </c>
      <c r="H207" s="55">
        <v>17.38</v>
      </c>
      <c r="I207" s="57">
        <f t="shared" si="8"/>
        <v>81.177020084072865</v>
      </c>
    </row>
    <row r="208" spans="1:12" hidden="1" x14ac:dyDescent="0.2">
      <c r="A208" s="54" t="s">
        <v>106</v>
      </c>
      <c r="B208" s="55" t="s">
        <v>107</v>
      </c>
      <c r="C208">
        <v>0</v>
      </c>
      <c r="D208">
        <v>2520</v>
      </c>
      <c r="E208" t="s">
        <v>15</v>
      </c>
      <c r="I208" s="57" t="e">
        <f t="shared" si="8"/>
        <v>#DIV/0!</v>
      </c>
    </row>
    <row r="209" spans="1:12" hidden="1" x14ac:dyDescent="0.2">
      <c r="C209">
        <v>387</v>
      </c>
      <c r="D209">
        <v>380</v>
      </c>
      <c r="E209">
        <v>600</v>
      </c>
      <c r="I209" s="57" t="e">
        <f t="shared" si="8"/>
        <v>#DIV/0!</v>
      </c>
      <c r="K209" s="81"/>
      <c r="L209" s="82"/>
    </row>
    <row r="210" spans="1:12" hidden="1" x14ac:dyDescent="0.2">
      <c r="C210">
        <v>161</v>
      </c>
      <c r="D210">
        <v>150</v>
      </c>
      <c r="E210">
        <v>400</v>
      </c>
      <c r="I210" s="57" t="e">
        <f t="shared" si="8"/>
        <v>#DIV/0!</v>
      </c>
    </row>
    <row r="211" spans="1:12" hidden="1" x14ac:dyDescent="0.2">
      <c r="C211">
        <v>300</v>
      </c>
      <c r="D211">
        <v>300</v>
      </c>
      <c r="E211">
        <v>600</v>
      </c>
      <c r="I211" s="57" t="e">
        <f t="shared" si="8"/>
        <v>#DIV/0!</v>
      </c>
    </row>
    <row r="212" spans="1:12" hidden="1" x14ac:dyDescent="0.2">
      <c r="C212">
        <v>56</v>
      </c>
      <c r="D212">
        <v>100</v>
      </c>
      <c r="E212">
        <v>50</v>
      </c>
      <c r="I212" s="57">
        <v>0</v>
      </c>
      <c r="K212" s="81"/>
      <c r="L212" s="82"/>
    </row>
    <row r="213" spans="1:12" hidden="1" x14ac:dyDescent="0.2">
      <c r="A213" s="43"/>
      <c r="B213" s="44"/>
      <c r="C213" s="45"/>
      <c r="D213" s="44"/>
      <c r="E213" s="44"/>
      <c r="F213" s="44"/>
      <c r="G213" s="46"/>
      <c r="H213" s="44"/>
      <c r="I213" s="47"/>
    </row>
    <row r="214" spans="1:12" hidden="1" x14ac:dyDescent="0.2">
      <c r="A214" s="43"/>
      <c r="B214" s="44"/>
      <c r="C214" s="45"/>
      <c r="D214" s="44"/>
      <c r="E214" s="44"/>
      <c r="F214" s="44"/>
      <c r="G214" s="46"/>
      <c r="H214" s="44"/>
      <c r="I214" s="47"/>
    </row>
    <row r="215" spans="1:12" hidden="1" x14ac:dyDescent="0.2">
      <c r="A215" s="91"/>
      <c r="B215" s="72"/>
      <c r="C215" s="93"/>
      <c r="D215" s="93"/>
      <c r="E215" s="93"/>
      <c r="F215" s="106"/>
      <c r="G215" s="98"/>
      <c r="H215" s="106"/>
      <c r="I215" s="57">
        <v>0</v>
      </c>
    </row>
    <row r="216" spans="1:12" hidden="1" x14ac:dyDescent="0.2">
      <c r="A216" s="73"/>
      <c r="B216" s="68"/>
      <c r="C216" s="74">
        <f>C217+C218+C219</f>
        <v>466</v>
      </c>
      <c r="D216" s="74">
        <f>D217+D218+D219</f>
        <v>531</v>
      </c>
      <c r="E216" s="74">
        <f>E217+E218+E219</f>
        <v>650</v>
      </c>
      <c r="F216" s="76"/>
      <c r="G216" s="76"/>
      <c r="H216" s="76"/>
      <c r="I216" s="57" t="e">
        <f>H216/G216*100</f>
        <v>#DIV/0!</v>
      </c>
      <c r="J216" s="76"/>
    </row>
    <row r="217" spans="1:12" hidden="1" x14ac:dyDescent="0.2">
      <c r="C217">
        <v>230</v>
      </c>
      <c r="D217">
        <v>200</v>
      </c>
      <c r="E217">
        <v>300</v>
      </c>
      <c r="I217" s="57" t="e">
        <f>H217/G217*100</f>
        <v>#DIV/0!</v>
      </c>
      <c r="K217" s="81"/>
      <c r="L217" s="82"/>
    </row>
    <row r="218" spans="1:12" hidden="1" x14ac:dyDescent="0.2">
      <c r="C218">
        <v>142</v>
      </c>
      <c r="D218">
        <v>250</v>
      </c>
      <c r="E218">
        <v>260</v>
      </c>
      <c r="I218" s="57" t="e">
        <f>H218/G218*100</f>
        <v>#DIV/0!</v>
      </c>
    </row>
    <row r="219" spans="1:12" hidden="1" x14ac:dyDescent="0.2">
      <c r="C219">
        <v>94</v>
      </c>
      <c r="D219">
        <v>81</v>
      </c>
      <c r="E219">
        <v>90</v>
      </c>
      <c r="I219" s="57" t="e">
        <f>H219/G219*100</f>
        <v>#DIV/0!</v>
      </c>
    </row>
    <row r="220" spans="1:12" hidden="1" x14ac:dyDescent="0.2">
      <c r="A220" s="43"/>
      <c r="B220" s="44"/>
      <c r="C220" s="45"/>
      <c r="D220" s="44"/>
      <c r="E220" s="44"/>
      <c r="F220" s="44"/>
      <c r="G220" s="46"/>
      <c r="H220" s="44"/>
      <c r="I220" s="47"/>
    </row>
    <row r="221" spans="1:12" hidden="1" x14ac:dyDescent="0.2">
      <c r="A221" s="43"/>
      <c r="B221" s="44"/>
      <c r="C221" s="45"/>
      <c r="D221" s="44"/>
      <c r="E221" s="44"/>
      <c r="F221" s="44"/>
      <c r="G221" s="46"/>
      <c r="H221" s="44"/>
      <c r="I221" s="47"/>
    </row>
    <row r="222" spans="1:12" hidden="1" x14ac:dyDescent="0.2">
      <c r="A222" s="43"/>
      <c r="B222" s="44"/>
      <c r="C222" s="45"/>
      <c r="D222" s="44"/>
      <c r="E222" s="44"/>
      <c r="F222" s="44"/>
      <c r="G222" s="46"/>
      <c r="H222" s="44"/>
      <c r="I222" s="47" t="s">
        <v>10</v>
      </c>
      <c r="K222" s="87"/>
    </row>
    <row r="223" spans="1:12" hidden="1" x14ac:dyDescent="0.2">
      <c r="A223" s="43"/>
      <c r="B223" s="44"/>
      <c r="C223" s="45"/>
      <c r="D223" s="44"/>
      <c r="E223" s="44"/>
      <c r="F223" s="44"/>
      <c r="G223" s="46"/>
      <c r="H223" s="44"/>
      <c r="I223" s="47" t="s">
        <v>14</v>
      </c>
      <c r="K223" s="88"/>
    </row>
    <row r="224" spans="1:12" x14ac:dyDescent="0.2">
      <c r="A224" s="63" t="s">
        <v>108</v>
      </c>
      <c r="B224" s="64" t="s">
        <v>109</v>
      </c>
      <c r="C224" s="65">
        <f>C225+C227</f>
        <v>1934</v>
      </c>
      <c r="D224" s="65">
        <f>D225+D227</f>
        <v>2230</v>
      </c>
      <c r="E224" s="65">
        <f>E225+E227</f>
        <v>2600</v>
      </c>
      <c r="F224" s="76">
        <v>58.12</v>
      </c>
      <c r="G224" s="67">
        <f>G225+G227+G226+G232</f>
        <v>79</v>
      </c>
      <c r="H224" s="67">
        <f>H225+H227+H226+H232</f>
        <v>61</v>
      </c>
      <c r="I224" s="57">
        <f>H224/G224*100</f>
        <v>77.215189873417728</v>
      </c>
      <c r="J224" s="76"/>
      <c r="K224" s="67"/>
      <c r="L224" s="82"/>
    </row>
    <row r="225" spans="1:13" x14ac:dyDescent="0.2">
      <c r="A225" s="54">
        <v>632</v>
      </c>
      <c r="B225" s="55" t="s">
        <v>110</v>
      </c>
      <c r="C225">
        <v>1319</v>
      </c>
      <c r="D225">
        <v>1480</v>
      </c>
      <c r="E225">
        <v>1600</v>
      </c>
      <c r="F225" s="55">
        <v>51.65</v>
      </c>
      <c r="G225" s="56">
        <v>60</v>
      </c>
      <c r="H225" s="55">
        <v>45.92</v>
      </c>
      <c r="I225" s="57">
        <f>H225/G225*100</f>
        <v>76.533333333333331</v>
      </c>
      <c r="K225" s="81"/>
      <c r="L225" s="82"/>
    </row>
    <row r="226" spans="1:13" x14ac:dyDescent="0.2">
      <c r="A226" s="54">
        <v>635</v>
      </c>
      <c r="B226" s="55" t="s">
        <v>69</v>
      </c>
      <c r="F226" s="55">
        <v>6.47</v>
      </c>
      <c r="G226" s="56">
        <v>19</v>
      </c>
      <c r="H226" s="55">
        <v>15.08</v>
      </c>
      <c r="I226" s="57">
        <f>H226/G226*100</f>
        <v>79.368421052631575</v>
      </c>
      <c r="K226" s="81"/>
      <c r="L226" s="82"/>
    </row>
    <row r="227" spans="1:13" hidden="1" x14ac:dyDescent="0.2">
      <c r="C227">
        <v>615</v>
      </c>
      <c r="D227">
        <v>750</v>
      </c>
      <c r="E227">
        <v>1000</v>
      </c>
      <c r="I227" s="57" t="e">
        <f>H227/G227*100</f>
        <v>#DIV/0!</v>
      </c>
      <c r="K227" s="102"/>
      <c r="L227" s="82"/>
    </row>
    <row r="228" spans="1:13" hidden="1" x14ac:dyDescent="0.2"/>
    <row r="229" spans="1:13" hidden="1" x14ac:dyDescent="0.2"/>
    <row r="230" spans="1:13" hidden="1" x14ac:dyDescent="0.2">
      <c r="A230" s="43" t="s">
        <v>3</v>
      </c>
      <c r="B230" s="44" t="s">
        <v>4</v>
      </c>
      <c r="C230" s="45" t="s">
        <v>5</v>
      </c>
      <c r="D230" s="44" t="s">
        <v>6</v>
      </c>
      <c r="E230" s="44" t="s">
        <v>7</v>
      </c>
      <c r="F230" s="44"/>
      <c r="G230" s="46"/>
      <c r="H230" s="44"/>
      <c r="I230" s="47"/>
    </row>
    <row r="231" spans="1:13" hidden="1" x14ac:dyDescent="0.2">
      <c r="A231" s="43" t="s">
        <v>52</v>
      </c>
      <c r="B231" s="44"/>
      <c r="C231" s="45">
        <v>2005</v>
      </c>
      <c r="D231" s="44">
        <v>2006</v>
      </c>
      <c r="E231" s="44">
        <v>2007</v>
      </c>
      <c r="F231" s="44"/>
      <c r="G231" s="46"/>
      <c r="H231" s="44"/>
      <c r="I231" s="47"/>
    </row>
    <row r="232" spans="1:13" x14ac:dyDescent="0.2">
      <c r="A232" s="63">
        <v>637</v>
      </c>
      <c r="B232" s="64" t="s">
        <v>43</v>
      </c>
      <c r="C232" s="93"/>
      <c r="D232" s="93"/>
      <c r="E232" s="93"/>
      <c r="F232" s="64">
        <v>0</v>
      </c>
      <c r="G232" s="76">
        <v>0</v>
      </c>
      <c r="H232" s="64">
        <v>0</v>
      </c>
      <c r="I232" s="99">
        <v>0</v>
      </c>
    </row>
    <row r="233" spans="1:13" x14ac:dyDescent="0.2">
      <c r="A233" s="63" t="s">
        <v>111</v>
      </c>
      <c r="B233" s="64" t="s">
        <v>112</v>
      </c>
      <c r="C233" s="65">
        <v>30</v>
      </c>
      <c r="D233" s="65">
        <v>30</v>
      </c>
      <c r="E233">
        <v>30</v>
      </c>
      <c r="F233" s="64">
        <v>0</v>
      </c>
      <c r="G233" s="76">
        <v>1</v>
      </c>
      <c r="H233" s="64">
        <v>1</v>
      </c>
      <c r="I233" s="57">
        <f>H233/G233*100</f>
        <v>100</v>
      </c>
      <c r="K233" s="81"/>
      <c r="L233" s="82"/>
    </row>
    <row r="234" spans="1:13" x14ac:dyDescent="0.2">
      <c r="A234" s="54">
        <v>635</v>
      </c>
      <c r="B234" s="55" t="s">
        <v>69</v>
      </c>
      <c r="C234">
        <v>30</v>
      </c>
      <c r="D234">
        <v>30</v>
      </c>
      <c r="E234">
        <v>30</v>
      </c>
      <c r="F234" s="55">
        <v>0</v>
      </c>
      <c r="G234" s="56">
        <v>1</v>
      </c>
      <c r="H234" s="55">
        <v>1</v>
      </c>
      <c r="I234" s="57">
        <v>0</v>
      </c>
    </row>
    <row r="235" spans="1:13" hidden="1" x14ac:dyDescent="0.2"/>
    <row r="236" spans="1:13" hidden="1" x14ac:dyDescent="0.2">
      <c r="A236" s="43" t="s">
        <v>3</v>
      </c>
      <c r="B236" s="44" t="s">
        <v>4</v>
      </c>
      <c r="C236" s="45" t="s">
        <v>5</v>
      </c>
      <c r="D236" s="44" t="s">
        <v>6</v>
      </c>
      <c r="E236" s="44" t="s">
        <v>7</v>
      </c>
      <c r="F236" s="44"/>
      <c r="G236" s="46"/>
      <c r="H236" s="44"/>
      <c r="I236" s="47" t="s">
        <v>10</v>
      </c>
      <c r="J236" s="48"/>
      <c r="K236" s="49"/>
      <c r="L236" s="84"/>
      <c r="M236" s="60" t="s">
        <v>11</v>
      </c>
    </row>
    <row r="237" spans="1:13" hidden="1" x14ac:dyDescent="0.2">
      <c r="A237" s="43" t="s">
        <v>52</v>
      </c>
      <c r="B237" s="44"/>
      <c r="C237" s="45">
        <v>2005</v>
      </c>
      <c r="D237" s="44" t="s">
        <v>12</v>
      </c>
      <c r="E237" s="44">
        <v>2007</v>
      </c>
      <c r="F237" s="44"/>
      <c r="G237" s="46"/>
      <c r="H237" s="44"/>
      <c r="I237" s="47" t="s">
        <v>14</v>
      </c>
      <c r="J237" s="44"/>
      <c r="K237" s="51"/>
      <c r="L237" s="82"/>
    </row>
    <row r="238" spans="1:13" x14ac:dyDescent="0.2">
      <c r="A238" s="63" t="s">
        <v>113</v>
      </c>
      <c r="B238" s="64" t="s">
        <v>114</v>
      </c>
      <c r="C238" s="65">
        <f>SUM(C241:C248)</f>
        <v>1170</v>
      </c>
      <c r="D238" s="65">
        <f>SUM(D241:D246)</f>
        <v>920</v>
      </c>
      <c r="E238" s="65">
        <f>SUM(E241:E246)</f>
        <v>1050</v>
      </c>
      <c r="F238" s="67">
        <v>26.37</v>
      </c>
      <c r="G238" s="76">
        <f>SUM(G239:G245)</f>
        <v>47</v>
      </c>
      <c r="H238" s="76">
        <f>SUM(H239:H245)</f>
        <v>28.7</v>
      </c>
      <c r="I238" s="57">
        <f t="shared" ref="I238:I246" si="9">H238/G238*100</f>
        <v>61.063829787234035</v>
      </c>
      <c r="J238" s="76"/>
      <c r="K238" s="67"/>
      <c r="L238" s="82"/>
    </row>
    <row r="239" spans="1:13" x14ac:dyDescent="0.2">
      <c r="A239" s="63">
        <v>610</v>
      </c>
      <c r="B239" s="64" t="s">
        <v>216</v>
      </c>
      <c r="C239" s="65"/>
      <c r="D239" s="65"/>
      <c r="E239" s="65"/>
      <c r="F239" s="67"/>
      <c r="G239" s="98">
        <v>1.9</v>
      </c>
      <c r="H239" s="98">
        <v>0.37</v>
      </c>
      <c r="I239" s="57">
        <f t="shared" si="9"/>
        <v>19.473684210526315</v>
      </c>
      <c r="J239" s="117"/>
      <c r="K239" s="118"/>
      <c r="L239" s="82"/>
    </row>
    <row r="240" spans="1:13" x14ac:dyDescent="0.2">
      <c r="A240" s="63">
        <v>620</v>
      </c>
      <c r="B240" s="64" t="s">
        <v>217</v>
      </c>
      <c r="C240" s="65"/>
      <c r="D240" s="65"/>
      <c r="E240" s="65"/>
      <c r="F240" s="67"/>
      <c r="G240" s="98">
        <v>1.2</v>
      </c>
      <c r="H240" s="98">
        <v>0.52</v>
      </c>
      <c r="I240" s="57">
        <f t="shared" si="9"/>
        <v>43.333333333333336</v>
      </c>
      <c r="J240" s="117"/>
      <c r="K240" s="118"/>
      <c r="L240" s="82"/>
    </row>
    <row r="241" spans="1:12" x14ac:dyDescent="0.2">
      <c r="A241" s="54">
        <v>632</v>
      </c>
      <c r="B241" s="55" t="s">
        <v>115</v>
      </c>
      <c r="C241">
        <v>169</v>
      </c>
      <c r="D241">
        <v>220</v>
      </c>
      <c r="E241">
        <v>250</v>
      </c>
      <c r="F241" s="55">
        <v>9.17</v>
      </c>
      <c r="G241" s="56">
        <v>10</v>
      </c>
      <c r="H241" s="55">
        <v>4.75</v>
      </c>
      <c r="I241" s="57">
        <f t="shared" si="9"/>
        <v>47.5</v>
      </c>
      <c r="K241" s="81"/>
      <c r="L241" s="82"/>
    </row>
    <row r="242" spans="1:12" hidden="1" x14ac:dyDescent="0.2">
      <c r="A242" s="54">
        <v>635006</v>
      </c>
      <c r="B242" s="55" t="s">
        <v>116</v>
      </c>
      <c r="I242" s="57" t="e">
        <f t="shared" si="9"/>
        <v>#DIV/0!</v>
      </c>
      <c r="K242" s="81"/>
      <c r="L242" s="82"/>
    </row>
    <row r="243" spans="1:12" x14ac:dyDescent="0.2">
      <c r="A243" s="54">
        <v>642</v>
      </c>
      <c r="B243" s="55" t="s">
        <v>117</v>
      </c>
      <c r="C243">
        <v>182</v>
      </c>
      <c r="D243">
        <v>300</v>
      </c>
      <c r="E243">
        <v>400</v>
      </c>
      <c r="F243" s="55">
        <v>14.36</v>
      </c>
      <c r="G243" s="56">
        <v>19</v>
      </c>
      <c r="H243" s="55">
        <v>10.19</v>
      </c>
      <c r="I243" s="57">
        <f t="shared" si="9"/>
        <v>53.631578947368418</v>
      </c>
      <c r="K243" s="81"/>
      <c r="L243" s="82"/>
    </row>
    <row r="244" spans="1:12" x14ac:dyDescent="0.2">
      <c r="A244" s="54">
        <v>635</v>
      </c>
      <c r="B244" s="55" t="s">
        <v>69</v>
      </c>
      <c r="F244" s="55">
        <v>0</v>
      </c>
      <c r="G244" s="56">
        <v>11.4</v>
      </c>
      <c r="H244" s="55">
        <v>10.18</v>
      </c>
      <c r="I244" s="57">
        <f t="shared" si="9"/>
        <v>89.298245614035082</v>
      </c>
      <c r="K244" s="102"/>
      <c r="L244" s="82"/>
    </row>
    <row r="245" spans="1:12" x14ac:dyDescent="0.2">
      <c r="A245" s="54">
        <v>637</v>
      </c>
      <c r="B245" s="55" t="s">
        <v>28</v>
      </c>
      <c r="F245" s="55">
        <v>2.84</v>
      </c>
      <c r="G245" s="56">
        <v>3.5</v>
      </c>
      <c r="H245" s="55">
        <v>2.69</v>
      </c>
      <c r="I245" s="57">
        <f t="shared" si="9"/>
        <v>76.857142857142861</v>
      </c>
      <c r="K245" s="81"/>
      <c r="L245" s="82"/>
    </row>
    <row r="246" spans="1:12" hidden="1" x14ac:dyDescent="0.2">
      <c r="C246">
        <v>400</v>
      </c>
      <c r="D246">
        <v>400</v>
      </c>
      <c r="E246">
        <v>400</v>
      </c>
      <c r="I246" s="57" t="e">
        <f t="shared" si="9"/>
        <v>#DIV/0!</v>
      </c>
    </row>
    <row r="247" spans="1:12" hidden="1" x14ac:dyDescent="0.2">
      <c r="C247">
        <v>398</v>
      </c>
      <c r="E247">
        <v>0</v>
      </c>
      <c r="I247" s="57" t="s">
        <v>15</v>
      </c>
    </row>
    <row r="248" spans="1:12" hidden="1" x14ac:dyDescent="0.2">
      <c r="C248">
        <v>21</v>
      </c>
      <c r="E248">
        <v>100</v>
      </c>
    </row>
    <row r="249" spans="1:12" hidden="1" x14ac:dyDescent="0.2"/>
    <row r="250" spans="1:12" hidden="1" x14ac:dyDescent="0.2">
      <c r="I250" s="57" t="e">
        <f t="shared" ref="I250:I258" si="10">H250/G250*100</f>
        <v>#DIV/0!</v>
      </c>
    </row>
    <row r="251" spans="1:12" x14ac:dyDescent="0.2">
      <c r="A251" s="43" t="s">
        <v>3</v>
      </c>
      <c r="B251" s="44" t="s">
        <v>4</v>
      </c>
      <c r="C251" s="45" t="s">
        <v>5</v>
      </c>
      <c r="D251" s="44" t="s">
        <v>6</v>
      </c>
      <c r="E251" s="44" t="s">
        <v>7</v>
      </c>
      <c r="F251" s="44" t="s">
        <v>8</v>
      </c>
      <c r="G251" s="46" t="s">
        <v>9</v>
      </c>
      <c r="H251" s="44" t="s">
        <v>8</v>
      </c>
      <c r="I251" s="47" t="s">
        <v>10</v>
      </c>
    </row>
    <row r="252" spans="1:12" x14ac:dyDescent="0.2">
      <c r="A252" s="43">
        <v>0</v>
      </c>
      <c r="B252" s="44"/>
      <c r="C252" s="45">
        <v>2005</v>
      </c>
      <c r="D252" s="44" t="s">
        <v>12</v>
      </c>
      <c r="E252" s="44">
        <v>2007</v>
      </c>
      <c r="F252" s="44" t="s">
        <v>214</v>
      </c>
      <c r="G252" s="46" t="s">
        <v>13</v>
      </c>
      <c r="H252" s="44" t="s">
        <v>215</v>
      </c>
      <c r="I252" s="47" t="s">
        <v>14</v>
      </c>
    </row>
    <row r="253" spans="1:12" x14ac:dyDescent="0.2">
      <c r="A253" s="63" t="s">
        <v>118</v>
      </c>
      <c r="B253" s="64" t="s">
        <v>119</v>
      </c>
      <c r="C253" s="65">
        <f>C254+C255+C256+C273</f>
        <v>5124</v>
      </c>
      <c r="D253" s="65">
        <f>D254+D255+D256+D273</f>
        <v>3765</v>
      </c>
      <c r="E253" s="65">
        <f>E254+E255+E256+E273</f>
        <v>5169</v>
      </c>
      <c r="F253" s="67">
        <v>88.12</v>
      </c>
      <c r="G253" s="67">
        <f>G254+G255+G256+G264+G290+G291</f>
        <v>128.52000000000001</v>
      </c>
      <c r="H253" s="67">
        <f>H254+H255+H256+H264+H290+H291</f>
        <v>82.17</v>
      </c>
      <c r="I253" s="57">
        <f t="shared" si="10"/>
        <v>63.935574229691873</v>
      </c>
      <c r="J253" s="76"/>
      <c r="K253" s="67"/>
      <c r="L253" s="82"/>
    </row>
    <row r="254" spans="1:12" x14ac:dyDescent="0.2">
      <c r="A254" s="54">
        <v>610</v>
      </c>
      <c r="B254" s="55" t="s">
        <v>120</v>
      </c>
      <c r="C254">
        <v>1053</v>
      </c>
      <c r="D254">
        <v>1165</v>
      </c>
      <c r="E254">
        <v>1150</v>
      </c>
      <c r="F254" s="55">
        <v>33.44</v>
      </c>
      <c r="G254" s="56">
        <v>35</v>
      </c>
      <c r="H254" s="55">
        <v>25.35</v>
      </c>
      <c r="I254" s="57">
        <f t="shared" si="10"/>
        <v>72.428571428571431</v>
      </c>
      <c r="K254" s="81"/>
      <c r="L254" s="82"/>
    </row>
    <row r="255" spans="1:12" x14ac:dyDescent="0.2">
      <c r="A255" s="54">
        <v>620</v>
      </c>
      <c r="B255" s="55" t="s">
        <v>121</v>
      </c>
      <c r="C255">
        <v>369</v>
      </c>
      <c r="D255">
        <v>360</v>
      </c>
      <c r="E255">
        <v>402</v>
      </c>
      <c r="F255" s="55">
        <v>11.43</v>
      </c>
      <c r="G255" s="56">
        <v>12.2</v>
      </c>
      <c r="H255" s="55">
        <v>8.5500000000000007</v>
      </c>
      <c r="I255" s="57">
        <f t="shared" si="10"/>
        <v>70.081967213114766</v>
      </c>
      <c r="K255" s="81"/>
      <c r="L255" s="82"/>
    </row>
    <row r="256" spans="1:12" x14ac:dyDescent="0.2">
      <c r="A256" s="73" t="s">
        <v>67</v>
      </c>
      <c r="B256" s="68" t="s">
        <v>22</v>
      </c>
      <c r="C256" s="74">
        <f>SUM(C257:C269)</f>
        <v>976</v>
      </c>
      <c r="D256" s="74">
        <f>SUM(D257:D269)</f>
        <v>1575</v>
      </c>
      <c r="E256" s="74">
        <f>SUM(E257:E269)</f>
        <v>1040</v>
      </c>
      <c r="F256" s="76">
        <v>42.25</v>
      </c>
      <c r="G256" s="76">
        <f>G257+G258+G262+G263+G261</f>
        <v>79.42</v>
      </c>
      <c r="H256" s="76">
        <f>H257+H258+H262+H263+H261</f>
        <v>47.41</v>
      </c>
      <c r="I256" s="57">
        <f t="shared" si="10"/>
        <v>59.695290858725755</v>
      </c>
      <c r="J256" s="76"/>
      <c r="K256" s="67"/>
      <c r="L256" s="82"/>
    </row>
    <row r="257" spans="1:12" x14ac:dyDescent="0.2">
      <c r="A257" s="54">
        <v>632</v>
      </c>
      <c r="B257" s="55" t="s">
        <v>68</v>
      </c>
      <c r="C257">
        <v>586</v>
      </c>
      <c r="D257">
        <v>780</v>
      </c>
      <c r="E257">
        <v>650</v>
      </c>
      <c r="F257" s="55">
        <v>18.170000000000002</v>
      </c>
      <c r="G257" s="56">
        <v>35.200000000000003</v>
      </c>
      <c r="H257" s="55">
        <v>20.190000000000001</v>
      </c>
      <c r="I257" s="57">
        <f t="shared" si="10"/>
        <v>57.357954545454547</v>
      </c>
      <c r="K257" s="81"/>
      <c r="L257" s="82"/>
    </row>
    <row r="258" spans="1:12" x14ac:dyDescent="0.2">
      <c r="A258" s="54">
        <v>633</v>
      </c>
      <c r="B258" s="55" t="s">
        <v>25</v>
      </c>
      <c r="C258">
        <v>33</v>
      </c>
      <c r="D258">
        <v>20</v>
      </c>
      <c r="E258">
        <v>25</v>
      </c>
      <c r="F258" s="55">
        <v>9.43</v>
      </c>
      <c r="G258" s="56">
        <v>18.32</v>
      </c>
      <c r="H258" s="55">
        <v>13.49</v>
      </c>
      <c r="I258" s="57">
        <f t="shared" si="10"/>
        <v>73.635371179039296</v>
      </c>
      <c r="K258" s="81"/>
      <c r="L258" s="82"/>
    </row>
    <row r="259" spans="1:12" hidden="1" x14ac:dyDescent="0.2">
      <c r="A259" s="43"/>
      <c r="B259" s="44"/>
      <c r="C259" s="45"/>
      <c r="D259" s="44"/>
      <c r="E259" s="44"/>
      <c r="F259" s="44"/>
      <c r="G259" s="46"/>
      <c r="H259" s="44"/>
      <c r="I259" s="47"/>
      <c r="K259" s="81"/>
      <c r="L259" s="82"/>
    </row>
    <row r="260" spans="1:12" hidden="1" x14ac:dyDescent="0.2">
      <c r="A260" s="43"/>
      <c r="B260" s="44"/>
      <c r="C260" s="45"/>
      <c r="D260" s="44"/>
      <c r="E260" s="44"/>
      <c r="F260" s="44"/>
      <c r="G260" s="46"/>
      <c r="H260" s="44"/>
      <c r="I260" s="47"/>
      <c r="K260" s="81"/>
      <c r="L260" s="82"/>
    </row>
    <row r="261" spans="1:12" x14ac:dyDescent="0.2">
      <c r="A261" s="63">
        <v>634</v>
      </c>
      <c r="B261" s="72" t="s">
        <v>122</v>
      </c>
      <c r="C261" s="93"/>
      <c r="D261" s="93"/>
      <c r="E261" s="93"/>
      <c r="F261" s="64">
        <v>0</v>
      </c>
      <c r="G261" s="76">
        <v>0</v>
      </c>
      <c r="H261" s="64">
        <v>0</v>
      </c>
      <c r="I261" s="99">
        <v>0</v>
      </c>
      <c r="K261" s="81"/>
      <c r="L261" s="82"/>
    </row>
    <row r="262" spans="1:12" x14ac:dyDescent="0.2">
      <c r="A262" s="54">
        <v>635</v>
      </c>
      <c r="B262" s="55" t="s">
        <v>69</v>
      </c>
      <c r="C262">
        <v>83</v>
      </c>
      <c r="D262">
        <v>75</v>
      </c>
      <c r="E262">
        <v>75</v>
      </c>
      <c r="F262" s="55">
        <v>0.13</v>
      </c>
      <c r="G262" s="56">
        <v>0.6</v>
      </c>
      <c r="H262" s="55">
        <v>0.03</v>
      </c>
      <c r="I262" s="57">
        <f>H262/G262*100</f>
        <v>5</v>
      </c>
    </row>
    <row r="263" spans="1:12" x14ac:dyDescent="0.2">
      <c r="A263" s="54">
        <v>637</v>
      </c>
      <c r="B263" s="55" t="s">
        <v>28</v>
      </c>
      <c r="C263">
        <v>24</v>
      </c>
      <c r="D263">
        <v>400</v>
      </c>
      <c r="E263">
        <v>0</v>
      </c>
      <c r="F263" s="55">
        <v>14.52</v>
      </c>
      <c r="G263" s="56">
        <v>25.3</v>
      </c>
      <c r="H263" s="55">
        <v>13.7</v>
      </c>
      <c r="I263" s="57">
        <v>0</v>
      </c>
    </row>
    <row r="264" spans="1:12" hidden="1" x14ac:dyDescent="0.2">
      <c r="C264">
        <v>60</v>
      </c>
      <c r="D264">
        <v>50</v>
      </c>
      <c r="E264">
        <v>50</v>
      </c>
      <c r="I264" s="57" t="e">
        <f>H264/G264*100</f>
        <v>#DIV/0!</v>
      </c>
    </row>
    <row r="265" spans="1:12" hidden="1" x14ac:dyDescent="0.2">
      <c r="C265">
        <v>124</v>
      </c>
      <c r="D265">
        <v>130</v>
      </c>
      <c r="E265">
        <v>130</v>
      </c>
      <c r="I265" s="57" t="e">
        <f>H265/G265*100</f>
        <v>#DIV/0!</v>
      </c>
    </row>
    <row r="266" spans="1:12" hidden="1" x14ac:dyDescent="0.2">
      <c r="C266">
        <v>36</v>
      </c>
      <c r="D266">
        <v>60</v>
      </c>
      <c r="E266">
        <v>60</v>
      </c>
      <c r="I266" s="57" t="e">
        <f>H266/G266*100</f>
        <v>#DIV/0!</v>
      </c>
    </row>
    <row r="267" spans="1:12" hidden="1" x14ac:dyDescent="0.2">
      <c r="C267">
        <v>16</v>
      </c>
      <c r="D267">
        <v>20</v>
      </c>
      <c r="E267">
        <v>0</v>
      </c>
      <c r="I267" s="57">
        <v>0</v>
      </c>
    </row>
    <row r="268" spans="1:12" hidden="1" x14ac:dyDescent="0.2">
      <c r="C268">
        <v>8</v>
      </c>
      <c r="D268">
        <v>10</v>
      </c>
      <c r="E268">
        <v>10</v>
      </c>
      <c r="I268" s="57" t="e">
        <f>H268/G268*100</f>
        <v>#DIV/0!</v>
      </c>
    </row>
    <row r="269" spans="1:12" hidden="1" x14ac:dyDescent="0.2">
      <c r="C269">
        <v>6</v>
      </c>
      <c r="D269">
        <v>30</v>
      </c>
      <c r="E269">
        <v>40</v>
      </c>
      <c r="I269" s="57" t="e">
        <f>H269/G269*100</f>
        <v>#DIV/0!</v>
      </c>
      <c r="K269" s="81"/>
      <c r="L269" s="82"/>
    </row>
    <row r="270" spans="1:12" hidden="1" x14ac:dyDescent="0.2"/>
    <row r="271" spans="1:12" hidden="1" x14ac:dyDescent="0.2">
      <c r="A271" s="43"/>
      <c r="B271" s="44"/>
      <c r="C271" s="45"/>
      <c r="D271" s="44"/>
      <c r="E271" s="44"/>
      <c r="F271" s="44"/>
      <c r="G271" s="46"/>
      <c r="H271" s="44"/>
      <c r="I271" s="47"/>
    </row>
    <row r="272" spans="1:12" hidden="1" x14ac:dyDescent="0.2">
      <c r="A272" s="43"/>
      <c r="B272" s="44"/>
      <c r="C272" s="45"/>
      <c r="D272" s="44"/>
      <c r="E272" s="44"/>
      <c r="F272" s="44"/>
      <c r="G272" s="46"/>
      <c r="H272" s="44"/>
      <c r="I272" s="47"/>
    </row>
    <row r="273" spans="1:13" hidden="1" x14ac:dyDescent="0.2">
      <c r="A273" s="73"/>
      <c r="B273" s="68"/>
      <c r="C273" s="89">
        <f>SUM(C274:C276)+SUM(C279:C286)</f>
        <v>2726</v>
      </c>
      <c r="D273" s="89">
        <f>SUM(D274:D276)+SUM(D279:D286)</f>
        <v>665</v>
      </c>
      <c r="E273" s="89">
        <f>SUM(E274:E276)+SUM(E279:E286)</f>
        <v>2577</v>
      </c>
      <c r="F273" s="76"/>
      <c r="G273" s="76"/>
      <c r="H273" s="76"/>
      <c r="I273" s="57" t="e">
        <f>H273/G273*100</f>
        <v>#DIV/0!</v>
      </c>
      <c r="J273" s="76"/>
      <c r="K273" s="67"/>
      <c r="L273" s="82"/>
    </row>
    <row r="274" spans="1:13" hidden="1" x14ac:dyDescent="0.2">
      <c r="C274">
        <v>0</v>
      </c>
      <c r="D274">
        <v>5</v>
      </c>
      <c r="E274">
        <v>5</v>
      </c>
      <c r="I274" s="57" t="e">
        <f>H274/G274*100</f>
        <v>#DIV/0!</v>
      </c>
    </row>
    <row r="275" spans="1:13" hidden="1" x14ac:dyDescent="0.2">
      <c r="C275">
        <v>14</v>
      </c>
      <c r="D275">
        <v>10</v>
      </c>
      <c r="E275">
        <v>10</v>
      </c>
      <c r="I275" s="57" t="e">
        <f>H275/G275*100</f>
        <v>#DIV/0!</v>
      </c>
    </row>
    <row r="276" spans="1:13" hidden="1" x14ac:dyDescent="0.2">
      <c r="C276">
        <v>260</v>
      </c>
      <c r="D276">
        <v>125</v>
      </c>
      <c r="E276">
        <v>100</v>
      </c>
      <c r="I276" s="57" t="e">
        <f>H276/G276*100</f>
        <v>#DIV/0!</v>
      </c>
    </row>
    <row r="277" spans="1:13" hidden="1" x14ac:dyDescent="0.2">
      <c r="A277" s="43"/>
      <c r="B277" s="44"/>
      <c r="C277" s="45" t="s">
        <v>5</v>
      </c>
      <c r="D277" s="44" t="s">
        <v>6</v>
      </c>
      <c r="E277" s="44" t="s">
        <v>7</v>
      </c>
      <c r="F277" s="44"/>
      <c r="G277" s="46"/>
      <c r="H277" s="44"/>
      <c r="I277" s="47"/>
    </row>
    <row r="278" spans="1:13" hidden="1" x14ac:dyDescent="0.2">
      <c r="A278" s="43"/>
      <c r="B278" s="44"/>
      <c r="C278" s="45">
        <v>2005</v>
      </c>
      <c r="D278" s="44">
        <v>2006</v>
      </c>
      <c r="E278" s="44">
        <v>2007</v>
      </c>
      <c r="F278" s="44"/>
      <c r="G278" s="46"/>
      <c r="H278" s="44"/>
      <c r="I278" s="47"/>
    </row>
    <row r="279" spans="1:13" hidden="1" x14ac:dyDescent="0.2">
      <c r="C279">
        <v>4</v>
      </c>
      <c r="D279">
        <v>10</v>
      </c>
      <c r="E279">
        <v>0</v>
      </c>
    </row>
    <row r="280" spans="1:13" hidden="1" x14ac:dyDescent="0.2">
      <c r="C280">
        <v>9</v>
      </c>
      <c r="D280">
        <v>10</v>
      </c>
      <c r="E280">
        <v>15</v>
      </c>
      <c r="I280" s="57" t="e">
        <f>H280/G280*100</f>
        <v>#DIV/0!</v>
      </c>
    </row>
    <row r="281" spans="1:13" hidden="1" x14ac:dyDescent="0.2">
      <c r="C281">
        <v>103</v>
      </c>
      <c r="D281">
        <v>115</v>
      </c>
      <c r="E281">
        <v>50</v>
      </c>
      <c r="I281" s="57" t="e">
        <f>H281/G281*100</f>
        <v>#DIV/0!</v>
      </c>
    </row>
    <row r="282" spans="1:13" hidden="1" x14ac:dyDescent="0.2">
      <c r="C282">
        <v>66</v>
      </c>
      <c r="D282">
        <v>80</v>
      </c>
      <c r="E282">
        <v>80</v>
      </c>
      <c r="I282" s="57" t="e">
        <f>H282/G282*100</f>
        <v>#DIV/0!</v>
      </c>
      <c r="K282" s="81"/>
      <c r="L282" s="82"/>
    </row>
    <row r="283" spans="1:13" hidden="1" x14ac:dyDescent="0.2">
      <c r="C283">
        <v>226</v>
      </c>
      <c r="D283">
        <v>250</v>
      </c>
      <c r="E283">
        <v>250</v>
      </c>
      <c r="I283" s="57" t="e">
        <f>H283/G283*100</f>
        <v>#DIV/0!</v>
      </c>
    </row>
    <row r="284" spans="1:13" hidden="1" x14ac:dyDescent="0.2">
      <c r="A284" s="43"/>
      <c r="B284" s="44"/>
      <c r="C284" s="45" t="s">
        <v>5</v>
      </c>
      <c r="D284" s="44" t="s">
        <v>6</v>
      </c>
      <c r="E284" s="44" t="s">
        <v>7</v>
      </c>
      <c r="F284" s="44"/>
      <c r="G284" s="46"/>
      <c r="H284" s="44"/>
      <c r="I284" s="47" t="s">
        <v>10</v>
      </c>
      <c r="J284" s="48"/>
      <c r="K284" s="49"/>
      <c r="L284" s="84"/>
      <c r="M284" s="60" t="s">
        <v>123</v>
      </c>
    </row>
    <row r="285" spans="1:13" hidden="1" x14ac:dyDescent="0.2">
      <c r="A285" s="43"/>
      <c r="B285" s="44"/>
      <c r="C285" s="45">
        <v>2005</v>
      </c>
      <c r="D285" s="44" t="s">
        <v>12</v>
      </c>
      <c r="E285" s="44">
        <v>2007</v>
      </c>
      <c r="F285" s="44"/>
      <c r="G285" s="46"/>
      <c r="H285" s="44"/>
      <c r="I285" s="47" t="s">
        <v>14</v>
      </c>
      <c r="J285" s="44"/>
      <c r="K285" s="51"/>
      <c r="L285" s="82"/>
    </row>
    <row r="286" spans="1:13" hidden="1" x14ac:dyDescent="0.2">
      <c r="C286">
        <v>39</v>
      </c>
      <c r="D286">
        <v>60</v>
      </c>
      <c r="E286">
        <v>60</v>
      </c>
      <c r="I286" s="57" t="e">
        <f>H286/G286*100</f>
        <v>#DIV/0!</v>
      </c>
    </row>
    <row r="287" spans="1:13" hidden="1" x14ac:dyDescent="0.2">
      <c r="I287" s="57">
        <v>0</v>
      </c>
      <c r="K287" s="81"/>
      <c r="L287" s="82"/>
    </row>
    <row r="288" spans="1:13" hidden="1" x14ac:dyDescent="0.2">
      <c r="I288" s="57" t="e">
        <f>H288/G288*100</f>
        <v>#DIV/0!</v>
      </c>
      <c r="K288" s="81"/>
      <c r="L288" s="82"/>
    </row>
    <row r="289" spans="1:12" hidden="1" x14ac:dyDescent="0.2">
      <c r="I289" s="57">
        <v>0</v>
      </c>
      <c r="K289" s="81"/>
      <c r="L289" s="82"/>
    </row>
    <row r="290" spans="1:12" hidden="1" x14ac:dyDescent="0.2">
      <c r="A290" s="91"/>
      <c r="B290" s="64"/>
      <c r="C290" s="65">
        <f>C291+C292</f>
        <v>1</v>
      </c>
      <c r="D290" s="65">
        <f>D291+D292</f>
        <v>20</v>
      </c>
      <c r="E290" s="65">
        <f>E291+E292</f>
        <v>20</v>
      </c>
      <c r="F290" s="76"/>
      <c r="G290" s="76"/>
      <c r="H290" s="76"/>
      <c r="I290" s="57" t="e">
        <f>H290/G290*100</f>
        <v>#DIV/0!</v>
      </c>
      <c r="K290" s="67"/>
    </row>
    <row r="291" spans="1:12" x14ac:dyDescent="0.2">
      <c r="A291" s="54">
        <v>642</v>
      </c>
      <c r="B291" s="55" t="s">
        <v>117</v>
      </c>
      <c r="C291">
        <v>0</v>
      </c>
      <c r="D291">
        <v>15</v>
      </c>
      <c r="E291">
        <v>15</v>
      </c>
      <c r="F291" s="55">
        <v>1</v>
      </c>
      <c r="G291" s="56">
        <v>1.9</v>
      </c>
      <c r="H291" s="55">
        <v>0.86</v>
      </c>
      <c r="I291" s="57">
        <f>H291/G291*100</f>
        <v>45.263157894736842</v>
      </c>
    </row>
    <row r="292" spans="1:12" hidden="1" x14ac:dyDescent="0.2">
      <c r="C292">
        <v>1</v>
      </c>
      <c r="D292">
        <v>5</v>
      </c>
      <c r="E292">
        <v>5</v>
      </c>
      <c r="I292" s="57" t="e">
        <f>H292/G292*100</f>
        <v>#DIV/0!</v>
      </c>
    </row>
    <row r="293" spans="1:12" hidden="1" x14ac:dyDescent="0.2"/>
    <row r="294" spans="1:12" hidden="1" x14ac:dyDescent="0.2">
      <c r="A294" s="91"/>
      <c r="B294" s="64"/>
      <c r="C294" s="65">
        <f>C295+C296</f>
        <v>45</v>
      </c>
      <c r="D294" s="65">
        <f>D295+D296</f>
        <v>15</v>
      </c>
      <c r="E294" s="65">
        <f>E295+E296</f>
        <v>15</v>
      </c>
      <c r="F294" s="76"/>
      <c r="G294" s="76">
        <v>0</v>
      </c>
      <c r="H294" s="76"/>
      <c r="I294" s="57">
        <v>0</v>
      </c>
      <c r="J294" s="76"/>
      <c r="K294" s="81"/>
      <c r="L294" s="82"/>
    </row>
    <row r="295" spans="1:12" hidden="1" x14ac:dyDescent="0.2">
      <c r="C295">
        <v>42</v>
      </c>
      <c r="D295">
        <v>10</v>
      </c>
      <c r="E295">
        <v>10</v>
      </c>
      <c r="G295" s="56">
        <v>0</v>
      </c>
      <c r="I295" s="57">
        <v>0</v>
      </c>
    </row>
    <row r="296" spans="1:12" hidden="1" x14ac:dyDescent="0.2">
      <c r="C296">
        <v>3</v>
      </c>
      <c r="D296">
        <v>5</v>
      </c>
      <c r="E296">
        <v>5</v>
      </c>
      <c r="I296" s="57">
        <v>0</v>
      </c>
      <c r="K296" s="81"/>
      <c r="L296" s="82"/>
    </row>
    <row r="297" spans="1:12" hidden="1" x14ac:dyDescent="0.2">
      <c r="A297" s="43"/>
      <c r="B297" s="44"/>
      <c r="C297" s="45"/>
      <c r="D297" s="44"/>
      <c r="E297" s="44"/>
      <c r="F297" s="44"/>
      <c r="G297" s="46"/>
      <c r="H297" s="44"/>
      <c r="I297" s="47"/>
    </row>
    <row r="298" spans="1:12" hidden="1" x14ac:dyDescent="0.2">
      <c r="A298" s="43"/>
      <c r="B298" s="44"/>
      <c r="C298" s="45"/>
      <c r="D298" s="44"/>
      <c r="E298" s="44"/>
      <c r="F298" s="44"/>
      <c r="G298" s="46"/>
      <c r="H298" s="44"/>
      <c r="I298" s="47"/>
    </row>
    <row r="299" spans="1:12" hidden="1" x14ac:dyDescent="0.2">
      <c r="A299" s="63"/>
      <c r="B299" s="64"/>
      <c r="C299" s="65"/>
      <c r="D299" s="65">
        <v>10</v>
      </c>
      <c r="E299">
        <v>20</v>
      </c>
      <c r="F299" s="64"/>
      <c r="G299" s="76"/>
      <c r="H299" s="64"/>
      <c r="I299" s="57" t="e">
        <f>H299/G299*100</f>
        <v>#DIV/0!</v>
      </c>
      <c r="J299" s="64"/>
      <c r="K299" s="81"/>
      <c r="L299" s="82"/>
    </row>
    <row r="300" spans="1:12" hidden="1" x14ac:dyDescent="0.2">
      <c r="A300" s="91"/>
      <c r="B300" s="72"/>
      <c r="C300" s="65"/>
      <c r="D300" s="65"/>
      <c r="I300" s="57" t="e">
        <f>H300/G300*100</f>
        <v>#DIV/0!</v>
      </c>
      <c r="J300" s="82"/>
      <c r="K300" s="102"/>
      <c r="L300" s="82"/>
    </row>
    <row r="301" spans="1:12" hidden="1" x14ac:dyDescent="0.2">
      <c r="C301">
        <v>0</v>
      </c>
      <c r="D301">
        <v>10</v>
      </c>
      <c r="E301">
        <v>20</v>
      </c>
      <c r="G301" s="56">
        <v>0.2</v>
      </c>
      <c r="I301" s="57">
        <f>H301/G301*100</f>
        <v>0</v>
      </c>
      <c r="K301" s="81"/>
      <c r="L301" s="82"/>
    </row>
    <row r="302" spans="1:12" hidden="1" x14ac:dyDescent="0.2"/>
    <row r="303" spans="1:12" hidden="1" x14ac:dyDescent="0.2">
      <c r="A303" s="43"/>
      <c r="B303" s="44"/>
      <c r="C303" s="45"/>
      <c r="D303" s="44"/>
      <c r="E303" s="44"/>
      <c r="F303" s="44"/>
      <c r="G303" s="46"/>
      <c r="H303" s="44"/>
      <c r="I303" s="47" t="s">
        <v>10</v>
      </c>
      <c r="K303" s="87"/>
    </row>
    <row r="304" spans="1:12" hidden="1" x14ac:dyDescent="0.2">
      <c r="A304" s="43"/>
      <c r="B304" s="44"/>
      <c r="C304" s="45"/>
      <c r="D304" s="44"/>
      <c r="E304" s="44"/>
      <c r="F304" s="44"/>
      <c r="G304" s="46"/>
      <c r="H304" s="44"/>
      <c r="I304" s="47" t="s">
        <v>14</v>
      </c>
      <c r="K304" s="88"/>
    </row>
    <row r="305" spans="1:12" hidden="1" x14ac:dyDescent="0.2">
      <c r="A305" s="63"/>
      <c r="B305" s="64"/>
      <c r="C305" s="65">
        <f>SUM(C306:C312)</f>
        <v>660</v>
      </c>
      <c r="D305" s="65">
        <f>SUM(D306:D313)</f>
        <v>398</v>
      </c>
      <c r="E305" s="65">
        <f>SUM(E306:E312)</f>
        <v>178</v>
      </c>
      <c r="F305" s="76"/>
      <c r="G305" s="76">
        <f>SUM(G306:G312)</f>
        <v>0</v>
      </c>
      <c r="H305" s="76"/>
      <c r="I305" s="57" t="e">
        <f>H305/G305*100</f>
        <v>#DIV/0!</v>
      </c>
      <c r="J305" s="76"/>
      <c r="K305" s="81"/>
      <c r="L305" s="82"/>
    </row>
    <row r="306" spans="1:12" hidden="1" x14ac:dyDescent="0.2">
      <c r="C306">
        <v>0</v>
      </c>
      <c r="D306">
        <v>3</v>
      </c>
      <c r="E306">
        <v>3</v>
      </c>
      <c r="I306" s="57" t="e">
        <f>H306/G306*100</f>
        <v>#DIV/0!</v>
      </c>
      <c r="K306" s="81"/>
      <c r="L306" s="82"/>
    </row>
    <row r="307" spans="1:12" hidden="1" x14ac:dyDescent="0.2">
      <c r="C307">
        <v>64</v>
      </c>
      <c r="D307">
        <v>20</v>
      </c>
      <c r="E307">
        <v>30</v>
      </c>
      <c r="I307" s="57">
        <v>0.05</v>
      </c>
      <c r="K307" s="81"/>
      <c r="L307" s="82"/>
    </row>
    <row r="308" spans="1:12" hidden="1" x14ac:dyDescent="0.2">
      <c r="C308">
        <v>527</v>
      </c>
      <c r="D308">
        <v>60</v>
      </c>
      <c r="E308">
        <v>60</v>
      </c>
    </row>
    <row r="309" spans="1:12" hidden="1" x14ac:dyDescent="0.2">
      <c r="C309">
        <v>7</v>
      </c>
      <c r="D309">
        <v>10</v>
      </c>
      <c r="E309">
        <v>10</v>
      </c>
      <c r="I309" s="57" t="e">
        <f>H309/G309*100</f>
        <v>#DIV/0!</v>
      </c>
    </row>
    <row r="310" spans="1:12" hidden="1" x14ac:dyDescent="0.2">
      <c r="I310" s="57">
        <v>0</v>
      </c>
    </row>
    <row r="311" spans="1:12" hidden="1" x14ac:dyDescent="0.2">
      <c r="C311">
        <v>4</v>
      </c>
      <c r="D311">
        <v>15</v>
      </c>
      <c r="E311">
        <v>15</v>
      </c>
      <c r="I311" s="57" t="e">
        <f>H311/G311*100</f>
        <v>#DIV/0!</v>
      </c>
    </row>
    <row r="312" spans="1:12" hidden="1" x14ac:dyDescent="0.2">
      <c r="C312">
        <v>58</v>
      </c>
      <c r="D312">
        <v>60</v>
      </c>
      <c r="E312">
        <v>60</v>
      </c>
      <c r="I312" s="57" t="e">
        <f>H312/G312*100</f>
        <v>#DIV/0!</v>
      </c>
    </row>
    <row r="313" spans="1:12" hidden="1" x14ac:dyDescent="0.2">
      <c r="A313" s="54">
        <v>633001</v>
      </c>
      <c r="B313" s="55" t="s">
        <v>124</v>
      </c>
      <c r="D313">
        <v>230</v>
      </c>
      <c r="I313" s="57" t="s">
        <v>15</v>
      </c>
    </row>
    <row r="314" spans="1:12" hidden="1" x14ac:dyDescent="0.2"/>
    <row r="316" spans="1:12" x14ac:dyDescent="0.2">
      <c r="A316" s="63" t="s">
        <v>125</v>
      </c>
      <c r="B316" s="64" t="s">
        <v>126</v>
      </c>
      <c r="C316" s="65">
        <f>C317+C318+C322</f>
        <v>469</v>
      </c>
      <c r="D316" s="65">
        <f>D317+D318+D322</f>
        <v>735</v>
      </c>
      <c r="E316" s="65">
        <f>E317+E318+E322</f>
        <v>887</v>
      </c>
      <c r="F316" s="67">
        <v>13.34</v>
      </c>
      <c r="G316" s="67">
        <f>G317+G318+G322+G334</f>
        <v>21.740000000000002</v>
      </c>
      <c r="H316" s="67">
        <f>H317+H318+H322+H334</f>
        <v>14.04</v>
      </c>
      <c r="I316" s="57">
        <f>H316/G316*100</f>
        <v>64.581416743330252</v>
      </c>
      <c r="J316" s="76"/>
      <c r="K316" s="67"/>
      <c r="L316" s="82"/>
    </row>
    <row r="317" spans="1:12" x14ac:dyDescent="0.2">
      <c r="A317" s="54">
        <v>610</v>
      </c>
      <c r="B317" s="55" t="s">
        <v>127</v>
      </c>
      <c r="C317">
        <v>205</v>
      </c>
      <c r="D317">
        <v>278.5</v>
      </c>
      <c r="E317">
        <v>230</v>
      </c>
      <c r="F317" s="55">
        <v>7.82</v>
      </c>
      <c r="G317" s="56">
        <v>11</v>
      </c>
      <c r="H317" s="55">
        <v>7.87</v>
      </c>
      <c r="I317" s="57">
        <f>H317/G317*100</f>
        <v>71.545454545454547</v>
      </c>
      <c r="K317" s="81"/>
      <c r="L317" s="82"/>
    </row>
    <row r="318" spans="1:12" x14ac:dyDescent="0.2">
      <c r="A318" s="54">
        <v>620</v>
      </c>
      <c r="B318" s="55" t="s">
        <v>128</v>
      </c>
      <c r="C318">
        <v>68</v>
      </c>
      <c r="D318">
        <v>126.5</v>
      </c>
      <c r="E318">
        <v>82</v>
      </c>
      <c r="F318" s="55">
        <v>2.61</v>
      </c>
      <c r="G318" s="56">
        <v>4</v>
      </c>
      <c r="H318" s="55">
        <v>2.64</v>
      </c>
      <c r="I318" s="57">
        <f>H318/G318*100</f>
        <v>66</v>
      </c>
      <c r="K318" s="81"/>
      <c r="L318" s="82"/>
    </row>
    <row r="319" spans="1:12" hidden="1" x14ac:dyDescent="0.2"/>
    <row r="320" spans="1:12" hidden="1" x14ac:dyDescent="0.2">
      <c r="A320" s="43" t="s">
        <v>3</v>
      </c>
      <c r="B320" s="44" t="s">
        <v>4</v>
      </c>
      <c r="C320" s="45" t="s">
        <v>5</v>
      </c>
      <c r="D320" s="44" t="s">
        <v>6</v>
      </c>
      <c r="E320" s="44" t="s">
        <v>7</v>
      </c>
      <c r="F320" s="44"/>
      <c r="G320" s="46"/>
      <c r="H320" s="44"/>
      <c r="I320" s="47"/>
    </row>
    <row r="321" spans="1:13" hidden="1" x14ac:dyDescent="0.2">
      <c r="A321" s="43" t="s">
        <v>52</v>
      </c>
      <c r="B321" s="44"/>
      <c r="C321" s="45">
        <v>2005</v>
      </c>
      <c r="D321" s="44">
        <v>2006</v>
      </c>
      <c r="E321" s="44">
        <v>2007</v>
      </c>
      <c r="F321" s="44"/>
      <c r="G321" s="46"/>
      <c r="H321" s="44"/>
      <c r="I321" s="47"/>
    </row>
    <row r="322" spans="1:13" x14ac:dyDescent="0.2">
      <c r="A322" s="54" t="s">
        <v>129</v>
      </c>
      <c r="B322" s="55" t="s">
        <v>22</v>
      </c>
      <c r="C322" s="74">
        <f>SUM(C323:C330)</f>
        <v>196</v>
      </c>
      <c r="D322" s="74">
        <f>SUM(D323:D330)</f>
        <v>330</v>
      </c>
      <c r="E322" s="74">
        <f>SUM(E323:E330)</f>
        <v>575</v>
      </c>
      <c r="F322" s="76">
        <v>2.91</v>
      </c>
      <c r="G322" s="76">
        <f>SUM(G323:G328)</f>
        <v>6.74</v>
      </c>
      <c r="H322" s="76">
        <f>SUM(H323:H328)</f>
        <v>3.5300000000000002</v>
      </c>
      <c r="I322" s="57">
        <f t="shared" ref="I322:I327" si="11">H322/G322*100</f>
        <v>52.37388724035609</v>
      </c>
      <c r="J322" s="76"/>
      <c r="K322" s="81"/>
      <c r="L322" s="82"/>
    </row>
    <row r="323" spans="1:13" x14ac:dyDescent="0.2">
      <c r="A323" s="54">
        <v>632</v>
      </c>
      <c r="B323" s="55" t="s">
        <v>68</v>
      </c>
      <c r="C323">
        <v>125</v>
      </c>
      <c r="D323">
        <v>160</v>
      </c>
      <c r="E323">
        <v>170</v>
      </c>
      <c r="F323" s="55">
        <v>2.4700000000000002</v>
      </c>
      <c r="G323" s="56">
        <v>4.5</v>
      </c>
      <c r="H323" s="55">
        <v>2.91</v>
      </c>
      <c r="I323" s="57">
        <f t="shared" si="11"/>
        <v>64.666666666666671</v>
      </c>
      <c r="K323" s="81"/>
      <c r="L323" s="82"/>
    </row>
    <row r="324" spans="1:13" x14ac:dyDescent="0.2">
      <c r="A324" s="54">
        <v>633</v>
      </c>
      <c r="B324" s="55" t="s">
        <v>25</v>
      </c>
      <c r="C324">
        <v>5</v>
      </c>
      <c r="D324">
        <v>10</v>
      </c>
      <c r="E324">
        <v>10</v>
      </c>
      <c r="F324" s="55">
        <v>0</v>
      </c>
      <c r="G324" s="56">
        <v>0.3</v>
      </c>
      <c r="H324" s="55">
        <v>0.06</v>
      </c>
      <c r="I324" s="57">
        <f t="shared" si="11"/>
        <v>20</v>
      </c>
    </row>
    <row r="325" spans="1:13" x14ac:dyDescent="0.2">
      <c r="A325" s="54">
        <v>635</v>
      </c>
      <c r="B325" s="55" t="s">
        <v>130</v>
      </c>
      <c r="C325">
        <v>7</v>
      </c>
      <c r="D325">
        <v>10</v>
      </c>
      <c r="E325">
        <v>15</v>
      </c>
      <c r="F325" s="55">
        <v>0.25</v>
      </c>
      <c r="G325" s="56">
        <v>0.7</v>
      </c>
      <c r="H325" s="55">
        <v>0.13</v>
      </c>
      <c r="I325" s="57">
        <f t="shared" si="11"/>
        <v>18.571428571428573</v>
      </c>
    </row>
    <row r="326" spans="1:13" x14ac:dyDescent="0.2">
      <c r="A326" s="54">
        <v>636</v>
      </c>
      <c r="B326" s="55" t="s">
        <v>131</v>
      </c>
      <c r="C326">
        <v>7</v>
      </c>
      <c r="D326">
        <v>40</v>
      </c>
      <c r="E326">
        <v>40</v>
      </c>
      <c r="F326" s="55">
        <v>0</v>
      </c>
      <c r="G326" s="56">
        <v>0.2</v>
      </c>
      <c r="H326" s="55">
        <v>0.16</v>
      </c>
      <c r="I326" s="57">
        <f t="shared" si="11"/>
        <v>80</v>
      </c>
    </row>
    <row r="327" spans="1:13" x14ac:dyDescent="0.2">
      <c r="A327" s="54">
        <v>637</v>
      </c>
      <c r="B327" s="55" t="s">
        <v>43</v>
      </c>
      <c r="C327">
        <v>40</v>
      </c>
      <c r="D327">
        <v>30</v>
      </c>
      <c r="E327">
        <v>30</v>
      </c>
      <c r="F327" s="55">
        <v>0.13</v>
      </c>
      <c r="G327" s="56">
        <v>0.54</v>
      </c>
      <c r="H327" s="55">
        <v>0.27</v>
      </c>
      <c r="I327" s="57">
        <f t="shared" si="11"/>
        <v>50</v>
      </c>
      <c r="K327" s="81"/>
      <c r="L327" s="82"/>
    </row>
    <row r="328" spans="1:13" x14ac:dyDescent="0.2">
      <c r="A328" s="54">
        <v>642</v>
      </c>
      <c r="B328" s="55" t="s">
        <v>132</v>
      </c>
      <c r="D328">
        <v>30</v>
      </c>
      <c r="E328">
        <v>10</v>
      </c>
      <c r="F328" s="55">
        <v>0.06</v>
      </c>
      <c r="G328" s="56">
        <v>0.5</v>
      </c>
      <c r="H328" s="55">
        <v>0</v>
      </c>
      <c r="I328" s="57">
        <v>0</v>
      </c>
      <c r="K328" s="81"/>
      <c r="L328" s="82"/>
      <c r="M328" s="60" t="s">
        <v>15</v>
      </c>
    </row>
    <row r="329" spans="1:13" hidden="1" x14ac:dyDescent="0.2">
      <c r="A329" s="54">
        <v>636001</v>
      </c>
      <c r="B329" s="55" t="s">
        <v>133</v>
      </c>
      <c r="C329">
        <v>5</v>
      </c>
    </row>
    <row r="330" spans="1:13" hidden="1" x14ac:dyDescent="0.2">
      <c r="C330">
        <v>7</v>
      </c>
      <c r="D330">
        <v>50</v>
      </c>
      <c r="E330">
        <v>300</v>
      </c>
      <c r="I330" s="57" t="e">
        <f>H330/G330*100</f>
        <v>#DIV/0!</v>
      </c>
    </row>
    <row r="331" spans="1:13" hidden="1" x14ac:dyDescent="0.2">
      <c r="A331" s="43"/>
      <c r="B331" s="44"/>
      <c r="C331" s="45" t="s">
        <v>5</v>
      </c>
      <c r="D331" s="44" t="s">
        <v>6</v>
      </c>
      <c r="E331" s="44" t="s">
        <v>7</v>
      </c>
      <c r="F331" s="44"/>
      <c r="G331" s="46"/>
      <c r="H331" s="44"/>
      <c r="I331" s="47" t="s">
        <v>10</v>
      </c>
      <c r="J331" s="48"/>
      <c r="K331" s="49"/>
      <c r="L331" s="84"/>
      <c r="M331" s="60" t="s">
        <v>123</v>
      </c>
    </row>
    <row r="332" spans="1:13" hidden="1" x14ac:dyDescent="0.2">
      <c r="A332" s="43"/>
      <c r="B332" s="44"/>
      <c r="C332" s="45">
        <v>2005</v>
      </c>
      <c r="D332" s="44" t="s">
        <v>12</v>
      </c>
      <c r="E332" s="44">
        <v>2007</v>
      </c>
      <c r="F332" s="44"/>
      <c r="G332" s="46"/>
      <c r="H332" s="44"/>
      <c r="I332" s="47" t="s">
        <v>14</v>
      </c>
      <c r="J332" s="44"/>
      <c r="K332" s="51"/>
      <c r="L332" s="82"/>
    </row>
    <row r="333" spans="1:13" hidden="1" x14ac:dyDescent="0.2">
      <c r="A333" s="91"/>
      <c r="B333" s="72"/>
      <c r="C333" s="93"/>
      <c r="D333" s="93"/>
      <c r="E333" s="93"/>
      <c r="F333" s="72"/>
      <c r="H333" s="72"/>
      <c r="I333" s="57" t="e">
        <f>H333/G333*100</f>
        <v>#DIV/0!</v>
      </c>
      <c r="J333" s="82"/>
      <c r="K333" s="81"/>
      <c r="L333" s="82"/>
    </row>
    <row r="334" spans="1:13" hidden="1" x14ac:dyDescent="0.2">
      <c r="I334" s="57">
        <v>0</v>
      </c>
      <c r="K334" s="81"/>
      <c r="L334" s="82"/>
    </row>
    <row r="335" spans="1:13" hidden="1" x14ac:dyDescent="0.2">
      <c r="K335" s="81"/>
      <c r="L335" s="82"/>
    </row>
    <row r="336" spans="1:13" x14ac:dyDescent="0.2">
      <c r="K336" s="81"/>
      <c r="L336" s="82"/>
    </row>
    <row r="337" spans="1:12" x14ac:dyDescent="0.2">
      <c r="A337" s="63" t="s">
        <v>134</v>
      </c>
      <c r="B337" s="64" t="s">
        <v>135</v>
      </c>
      <c r="C337" s="65">
        <f>C338+C339+C340</f>
        <v>7052</v>
      </c>
      <c r="D337" s="65">
        <f>D338+D339+D340</f>
        <v>7554</v>
      </c>
      <c r="E337" s="65">
        <f>E338+E339+E340</f>
        <v>8360</v>
      </c>
      <c r="F337" s="76">
        <v>310.33999999999997</v>
      </c>
      <c r="G337" s="67">
        <f>G338+G339+G340</f>
        <v>503.71</v>
      </c>
      <c r="H337" s="67">
        <f>H338+H339+H340</f>
        <v>389.71</v>
      </c>
      <c r="I337" s="57">
        <f t="shared" ref="I337:I342" si="12">H337/G337*100</f>
        <v>77.36792995969904</v>
      </c>
      <c r="J337" s="76"/>
      <c r="K337" s="67"/>
      <c r="L337" s="82"/>
    </row>
    <row r="338" spans="1:12" x14ac:dyDescent="0.2">
      <c r="A338" s="54">
        <v>610</v>
      </c>
      <c r="B338" s="55" t="s">
        <v>136</v>
      </c>
      <c r="C338">
        <v>4057</v>
      </c>
      <c r="D338">
        <v>4308</v>
      </c>
      <c r="E338">
        <v>4810</v>
      </c>
      <c r="F338" s="55">
        <v>183.31</v>
      </c>
      <c r="G338" s="107">
        <v>267.14999999999998</v>
      </c>
      <c r="H338" s="55">
        <v>203.41</v>
      </c>
      <c r="I338" s="57">
        <f t="shared" si="12"/>
        <v>76.140744899868992</v>
      </c>
    </row>
    <row r="339" spans="1:12" x14ac:dyDescent="0.2">
      <c r="A339" s="54">
        <v>620</v>
      </c>
      <c r="B339" s="55" t="s">
        <v>121</v>
      </c>
      <c r="C339">
        <v>1438</v>
      </c>
      <c r="D339">
        <v>1592</v>
      </c>
      <c r="E339">
        <v>1685</v>
      </c>
      <c r="F339" s="55">
        <v>63.71</v>
      </c>
      <c r="G339" s="56">
        <v>94</v>
      </c>
      <c r="H339" s="55">
        <v>70.97</v>
      </c>
      <c r="I339" s="57">
        <f t="shared" si="12"/>
        <v>75.5</v>
      </c>
    </row>
    <row r="340" spans="1:12" x14ac:dyDescent="0.2">
      <c r="A340" s="73" t="s">
        <v>129</v>
      </c>
      <c r="B340" s="68" t="s">
        <v>22</v>
      </c>
      <c r="C340" s="74">
        <f>SUM(C341:C357)</f>
        <v>1557</v>
      </c>
      <c r="D340" s="74">
        <f>SUM(D341:D357)</f>
        <v>1654</v>
      </c>
      <c r="E340" s="74">
        <f>SUM(E341:E357)</f>
        <v>1865</v>
      </c>
      <c r="F340" s="76">
        <v>63.32</v>
      </c>
      <c r="G340" s="76">
        <f>SUM(G341:G357)</f>
        <v>142.56</v>
      </c>
      <c r="H340" s="76">
        <f>SUM(H341:H357)</f>
        <v>115.33</v>
      </c>
      <c r="I340" s="57">
        <f t="shared" si="12"/>
        <v>80.899270482603811</v>
      </c>
      <c r="J340" s="76"/>
      <c r="K340" s="67"/>
      <c r="L340" s="82"/>
    </row>
    <row r="341" spans="1:12" x14ac:dyDescent="0.2">
      <c r="A341" s="54">
        <v>632</v>
      </c>
      <c r="B341" s="55" t="s">
        <v>115</v>
      </c>
      <c r="C341">
        <v>1069</v>
      </c>
      <c r="D341">
        <v>1215</v>
      </c>
      <c r="E341">
        <v>1250</v>
      </c>
      <c r="F341" s="55">
        <v>37.729999999999997</v>
      </c>
      <c r="G341" s="56">
        <v>54.6</v>
      </c>
      <c r="H341" s="55">
        <v>35.15</v>
      </c>
      <c r="I341" s="57">
        <f t="shared" si="12"/>
        <v>64.377289377289372</v>
      </c>
    </row>
    <row r="342" spans="1:12" x14ac:dyDescent="0.2">
      <c r="A342" s="54">
        <v>633</v>
      </c>
      <c r="B342" s="55" t="s">
        <v>25</v>
      </c>
      <c r="C342">
        <v>120</v>
      </c>
      <c r="D342">
        <v>150</v>
      </c>
      <c r="E342">
        <v>200</v>
      </c>
      <c r="F342" s="55">
        <v>12.79</v>
      </c>
      <c r="G342" s="56">
        <v>16.920000000000002</v>
      </c>
      <c r="H342" s="55">
        <v>14.78</v>
      </c>
      <c r="I342" s="57">
        <f t="shared" si="12"/>
        <v>87.352245862884146</v>
      </c>
    </row>
    <row r="343" spans="1:12" x14ac:dyDescent="0.2">
      <c r="A343" s="54">
        <v>635</v>
      </c>
      <c r="B343" s="55" t="s">
        <v>130</v>
      </c>
      <c r="C343">
        <v>87</v>
      </c>
      <c r="E343">
        <v>0</v>
      </c>
      <c r="F343" s="55">
        <v>2.33</v>
      </c>
      <c r="G343" s="56">
        <v>50</v>
      </c>
      <c r="H343" s="55">
        <v>49.66</v>
      </c>
      <c r="I343" s="57">
        <v>0</v>
      </c>
    </row>
    <row r="344" spans="1:12" x14ac:dyDescent="0.2">
      <c r="A344" s="54">
        <v>636</v>
      </c>
      <c r="B344" s="55" t="s">
        <v>137</v>
      </c>
      <c r="C344">
        <v>41</v>
      </c>
      <c r="D344">
        <v>42</v>
      </c>
      <c r="E344">
        <v>45</v>
      </c>
      <c r="F344" s="55">
        <v>4.0199999999999996</v>
      </c>
      <c r="G344" s="56">
        <v>5.4</v>
      </c>
      <c r="H344" s="55">
        <v>4.03</v>
      </c>
      <c r="I344" s="57">
        <f t="shared" ref="I344:I349" si="13">H344/G344*100</f>
        <v>74.629629629629633</v>
      </c>
    </row>
    <row r="345" spans="1:12" x14ac:dyDescent="0.2">
      <c r="A345" s="54">
        <v>637</v>
      </c>
      <c r="B345" s="55" t="s">
        <v>43</v>
      </c>
      <c r="F345" s="55">
        <v>6.45</v>
      </c>
      <c r="G345" s="56">
        <v>14.19</v>
      </c>
      <c r="H345" s="55">
        <v>10.72</v>
      </c>
      <c r="I345" s="57">
        <f t="shared" si="13"/>
        <v>75.546159267089507</v>
      </c>
    </row>
    <row r="346" spans="1:12" x14ac:dyDescent="0.2">
      <c r="A346" s="54">
        <v>642</v>
      </c>
      <c r="B346" s="55" t="s">
        <v>138</v>
      </c>
      <c r="C346">
        <v>205</v>
      </c>
      <c r="D346">
        <v>212</v>
      </c>
      <c r="E346">
        <v>335</v>
      </c>
      <c r="F346" s="55">
        <v>0</v>
      </c>
      <c r="G346" s="56">
        <v>1.45</v>
      </c>
      <c r="H346" s="55">
        <v>0.99</v>
      </c>
      <c r="I346" s="57">
        <f t="shared" si="13"/>
        <v>68.275862068965523</v>
      </c>
    </row>
    <row r="347" spans="1:12" hidden="1" x14ac:dyDescent="0.2">
      <c r="I347" s="57" t="e">
        <f t="shared" si="13"/>
        <v>#DIV/0!</v>
      </c>
    </row>
    <row r="348" spans="1:12" hidden="1" x14ac:dyDescent="0.2">
      <c r="C348">
        <v>35</v>
      </c>
      <c r="D348">
        <v>35</v>
      </c>
      <c r="E348">
        <v>35</v>
      </c>
      <c r="I348" s="57" t="e">
        <f t="shared" si="13"/>
        <v>#DIV/0!</v>
      </c>
    </row>
    <row r="349" spans="1:12" hidden="1" x14ac:dyDescent="0.2">
      <c r="I349" s="57" t="e">
        <f t="shared" si="13"/>
        <v>#DIV/0!</v>
      </c>
      <c r="J349" s="108"/>
      <c r="K349" s="109"/>
      <c r="L349" s="110"/>
    </row>
    <row r="350" spans="1:12" hidden="1" x14ac:dyDescent="0.2">
      <c r="I350" s="57">
        <v>0</v>
      </c>
    </row>
    <row r="351" spans="1:12" hidden="1" x14ac:dyDescent="0.2">
      <c r="I351" s="57" t="e">
        <f>H351/G351*100</f>
        <v>#DIV/0!</v>
      </c>
    </row>
    <row r="352" spans="1:12" hidden="1" x14ac:dyDescent="0.2">
      <c r="I352" s="57" t="e">
        <f>H352/G352*100</f>
        <v>#DIV/0!</v>
      </c>
      <c r="K352" s="81"/>
      <c r="L352" s="82"/>
    </row>
    <row r="353" spans="1:12" hidden="1" x14ac:dyDescent="0.2">
      <c r="I353" s="57">
        <v>0</v>
      </c>
    </row>
    <row r="354" spans="1:12" hidden="1" x14ac:dyDescent="0.2">
      <c r="I354" s="57" t="e">
        <f>H354/G354*100</f>
        <v>#DIV/0!</v>
      </c>
    </row>
    <row r="355" spans="1:12" hidden="1" x14ac:dyDescent="0.2">
      <c r="I355" s="57">
        <v>0</v>
      </c>
      <c r="K355" s="81"/>
      <c r="L355" s="82"/>
    </row>
    <row r="356" spans="1:12" hidden="1" x14ac:dyDescent="0.2">
      <c r="I356" s="57" t="e">
        <f>H356/G356*100</f>
        <v>#DIV/0!</v>
      </c>
    </row>
    <row r="357" spans="1:12" hidden="1" x14ac:dyDescent="0.2">
      <c r="I357" s="57">
        <v>0</v>
      </c>
      <c r="K357" s="81"/>
      <c r="L357" s="82"/>
    </row>
    <row r="358" spans="1:12" hidden="1" x14ac:dyDescent="0.2">
      <c r="A358" s="43" t="s">
        <v>3</v>
      </c>
      <c r="B358" s="44" t="s">
        <v>4</v>
      </c>
      <c r="C358" s="45" t="s">
        <v>5</v>
      </c>
      <c r="D358" s="44" t="s">
        <v>6</v>
      </c>
      <c r="E358" s="44" t="s">
        <v>7</v>
      </c>
      <c r="F358" s="44"/>
      <c r="G358" s="46"/>
      <c r="H358" s="44"/>
      <c r="I358" s="47"/>
    </row>
    <row r="359" spans="1:12" hidden="1" x14ac:dyDescent="0.2">
      <c r="A359" s="43" t="s">
        <v>52</v>
      </c>
      <c r="B359" s="44"/>
      <c r="C359" s="45">
        <v>2005</v>
      </c>
      <c r="D359" s="44">
        <v>2006</v>
      </c>
      <c r="E359" s="44">
        <v>2007</v>
      </c>
      <c r="F359" s="44"/>
      <c r="G359" s="46"/>
      <c r="H359" s="44"/>
      <c r="I359" s="47"/>
    </row>
    <row r="360" spans="1:12" hidden="1" x14ac:dyDescent="0.2">
      <c r="A360" s="63"/>
      <c r="B360" s="64"/>
      <c r="C360" s="65">
        <v>23626</v>
      </c>
      <c r="D360" s="65">
        <v>10</v>
      </c>
      <c r="E360">
        <v>0</v>
      </c>
      <c r="F360" s="64"/>
      <c r="G360" s="76"/>
      <c r="H360" s="64"/>
    </row>
    <row r="361" spans="1:12" hidden="1" x14ac:dyDescent="0.2">
      <c r="C361">
        <v>0</v>
      </c>
      <c r="D361">
        <v>10</v>
      </c>
      <c r="E361">
        <v>0</v>
      </c>
    </row>
    <row r="362" spans="1:12" hidden="1" x14ac:dyDescent="0.2">
      <c r="C362">
        <v>23626</v>
      </c>
    </row>
    <row r="363" spans="1:12" hidden="1" x14ac:dyDescent="0.2">
      <c r="A363" s="43"/>
      <c r="B363" s="44"/>
      <c r="C363" s="45"/>
      <c r="D363" s="44"/>
      <c r="E363" s="44"/>
      <c r="F363" s="44"/>
      <c r="G363" s="46"/>
      <c r="H363" s="44"/>
      <c r="I363" s="47" t="s">
        <v>10</v>
      </c>
    </row>
    <row r="364" spans="1:12" hidden="1" x14ac:dyDescent="0.2">
      <c r="A364" s="43"/>
      <c r="B364" s="44"/>
      <c r="C364" s="45"/>
      <c r="D364" s="44"/>
      <c r="E364" s="44"/>
      <c r="F364" s="44"/>
      <c r="G364" s="46"/>
      <c r="H364" s="44"/>
      <c r="I364" s="47" t="s">
        <v>14</v>
      </c>
    </row>
    <row r="365" spans="1:12" x14ac:dyDescent="0.2">
      <c r="A365" s="63" t="s">
        <v>139</v>
      </c>
      <c r="B365" s="64" t="s">
        <v>140</v>
      </c>
      <c r="C365" s="65">
        <v>47</v>
      </c>
      <c r="D365" s="65">
        <v>60</v>
      </c>
      <c r="E365">
        <v>60</v>
      </c>
      <c r="F365" s="76">
        <v>3.98</v>
      </c>
      <c r="G365" s="76">
        <v>9.4</v>
      </c>
      <c r="H365" s="76">
        <v>4.32</v>
      </c>
      <c r="I365" s="57">
        <f>H365/G365*100</f>
        <v>45.957446808510639</v>
      </c>
      <c r="K365" s="81"/>
      <c r="L365" s="82"/>
    </row>
    <row r="366" spans="1:12" x14ac:dyDescent="0.2">
      <c r="A366" s="54">
        <v>637</v>
      </c>
      <c r="B366" s="55" t="s">
        <v>43</v>
      </c>
      <c r="C366">
        <v>47</v>
      </c>
      <c r="D366">
        <v>60</v>
      </c>
      <c r="E366">
        <v>60</v>
      </c>
      <c r="F366" s="55">
        <v>2.98</v>
      </c>
      <c r="G366" s="56">
        <v>3</v>
      </c>
      <c r="H366" s="55">
        <v>3.57</v>
      </c>
      <c r="I366" s="57">
        <f>H366/G366*100</f>
        <v>119</v>
      </c>
    </row>
    <row r="367" spans="1:12" hidden="1" x14ac:dyDescent="0.2"/>
    <row r="368" spans="1:12" hidden="1" x14ac:dyDescent="0.2">
      <c r="A368" s="43"/>
      <c r="B368" s="44"/>
      <c r="C368" s="45"/>
      <c r="D368" s="44"/>
      <c r="E368" s="44"/>
      <c r="F368" s="44"/>
      <c r="G368" s="46"/>
      <c r="H368" s="44"/>
      <c r="I368" s="47"/>
    </row>
    <row r="369" spans="1:12" hidden="1" x14ac:dyDescent="0.2">
      <c r="A369" s="43"/>
      <c r="B369" s="44"/>
      <c r="C369" s="45"/>
      <c r="D369" s="44"/>
      <c r="E369" s="44"/>
      <c r="F369" s="44"/>
      <c r="G369" s="46"/>
      <c r="H369" s="44"/>
      <c r="I369" s="47"/>
    </row>
    <row r="370" spans="1:12" hidden="1" x14ac:dyDescent="0.2">
      <c r="A370" s="43"/>
      <c r="B370" s="44"/>
      <c r="C370" s="45"/>
      <c r="D370" s="44"/>
      <c r="E370" s="44"/>
      <c r="F370" s="44"/>
      <c r="G370" s="46"/>
      <c r="H370" s="44"/>
      <c r="I370" s="47" t="s">
        <v>10</v>
      </c>
      <c r="K370" s="87"/>
    </row>
    <row r="371" spans="1:12" hidden="1" x14ac:dyDescent="0.2">
      <c r="A371" s="43"/>
      <c r="B371" s="44"/>
      <c r="C371" s="45"/>
      <c r="D371" s="44"/>
      <c r="E371" s="44"/>
      <c r="F371" s="44"/>
      <c r="G371" s="46"/>
      <c r="H371" s="44"/>
      <c r="I371" s="47" t="s">
        <v>14</v>
      </c>
      <c r="K371" s="88"/>
    </row>
    <row r="372" spans="1:12" hidden="1" x14ac:dyDescent="0.2">
      <c r="A372" s="91"/>
      <c r="B372" s="64"/>
      <c r="C372" s="65">
        <f>C373+C374+C375</f>
        <v>12907</v>
      </c>
      <c r="D372" s="65">
        <f>D373+D374+D375</f>
        <v>35</v>
      </c>
      <c r="E372" s="65">
        <f>E373+E374+E375</f>
        <v>13245</v>
      </c>
      <c r="F372" s="76"/>
      <c r="G372" s="76"/>
      <c r="H372" s="76"/>
      <c r="I372" s="57" t="e">
        <f>H372/G372*100</f>
        <v>#DIV/0!</v>
      </c>
    </row>
    <row r="373" spans="1:12" hidden="1" x14ac:dyDescent="0.2">
      <c r="C373">
        <v>11500</v>
      </c>
      <c r="D373">
        <v>0</v>
      </c>
      <c r="E373">
        <v>11950</v>
      </c>
    </row>
    <row r="374" spans="1:12" hidden="1" x14ac:dyDescent="0.2">
      <c r="C374">
        <v>1385</v>
      </c>
      <c r="D374">
        <v>0</v>
      </c>
      <c r="E374">
        <v>1260</v>
      </c>
    </row>
    <row r="375" spans="1:12" x14ac:dyDescent="0.2">
      <c r="A375" s="54">
        <v>642</v>
      </c>
      <c r="B375" s="55" t="s">
        <v>117</v>
      </c>
      <c r="C375">
        <v>22</v>
      </c>
      <c r="D375">
        <v>35</v>
      </c>
      <c r="E375" s="94">
        <v>35</v>
      </c>
      <c r="F375" s="101">
        <v>1</v>
      </c>
      <c r="G375" s="111">
        <v>6.4</v>
      </c>
      <c r="H375" s="101">
        <v>0.75</v>
      </c>
      <c r="I375" s="57">
        <f>H375/G375*100</f>
        <v>11.71875</v>
      </c>
      <c r="K375" s="81"/>
      <c r="L375" s="82"/>
    </row>
    <row r="376" spans="1:12" hidden="1" x14ac:dyDescent="0.2"/>
    <row r="377" spans="1:12" hidden="1" x14ac:dyDescent="0.2">
      <c r="A377" s="54" t="s">
        <v>15</v>
      </c>
      <c r="B377" s="55" t="s">
        <v>15</v>
      </c>
      <c r="C377" t="s">
        <v>15</v>
      </c>
    </row>
    <row r="378" spans="1:12" hidden="1" x14ac:dyDescent="0.2">
      <c r="A378" s="54" t="s">
        <v>15</v>
      </c>
      <c r="B378" s="55" t="s">
        <v>15</v>
      </c>
      <c r="D378" t="s">
        <v>15</v>
      </c>
    </row>
    <row r="379" spans="1:12" hidden="1" x14ac:dyDescent="0.2"/>
    <row r="380" spans="1:12" hidden="1" x14ac:dyDescent="0.2"/>
    <row r="381" spans="1:12" hidden="1" x14ac:dyDescent="0.2"/>
    <row r="382" spans="1:12" hidden="1" x14ac:dyDescent="0.2"/>
    <row r="383" spans="1:12" hidden="1" x14ac:dyDescent="0.2"/>
    <row r="384" spans="1:12" hidden="1" x14ac:dyDescent="0.2"/>
    <row r="385" spans="1:13" hidden="1" x14ac:dyDescent="0.2"/>
    <row r="386" spans="1:13" hidden="1" x14ac:dyDescent="0.2"/>
    <row r="387" spans="1:13" ht="12.75" hidden="1" x14ac:dyDescent="0.2">
      <c r="A387" s="63"/>
      <c r="B387" s="64"/>
      <c r="F387" s="64"/>
      <c r="G387" s="64">
        <f>G388+G389+G391+G392</f>
        <v>0</v>
      </c>
      <c r="H387" s="64"/>
      <c r="I387" s="57" t="e">
        <f>H387/G387*100</f>
        <v>#DIV/0!</v>
      </c>
      <c r="K387" s="81"/>
    </row>
    <row r="388" spans="1:13" ht="12.75" hidden="1" x14ac:dyDescent="0.2">
      <c r="A388" s="63"/>
      <c r="B388" s="64"/>
      <c r="F388" s="64"/>
      <c r="G388" s="55"/>
      <c r="H388" s="64"/>
      <c r="I388" s="57" t="e">
        <f>H388/G388*100</f>
        <v>#DIV/0!</v>
      </c>
      <c r="K388" s="81"/>
    </row>
    <row r="389" spans="1:13" hidden="1" x14ac:dyDescent="0.2">
      <c r="I389" s="57" t="e">
        <f>H389/G389*100</f>
        <v>#DIV/0!</v>
      </c>
    </row>
    <row r="390" spans="1:13" hidden="1" x14ac:dyDescent="0.2"/>
    <row r="391" spans="1:13" hidden="1" x14ac:dyDescent="0.2">
      <c r="I391" s="57" t="e">
        <f>H391/G391*100</f>
        <v>#DIV/0!</v>
      </c>
    </row>
    <row r="392" spans="1:13" hidden="1" x14ac:dyDescent="0.2">
      <c r="A392" s="54">
        <v>633006</v>
      </c>
      <c r="I392" s="57" t="e">
        <f>H392/G392*100</f>
        <v>#DIV/0!</v>
      </c>
    </row>
    <row r="393" spans="1:13" hidden="1" x14ac:dyDescent="0.2"/>
    <row r="395" spans="1:13" x14ac:dyDescent="0.2">
      <c r="A395" s="63" t="s">
        <v>141</v>
      </c>
      <c r="B395" s="64" t="s">
        <v>142</v>
      </c>
      <c r="C395" s="65">
        <f>C396+C397+C401</f>
        <v>1923</v>
      </c>
      <c r="D395" s="65">
        <f>D396+D397+D401</f>
        <v>3290</v>
      </c>
      <c r="E395" s="65">
        <f>E396+E397+E401</f>
        <v>3400</v>
      </c>
      <c r="F395" s="76">
        <v>9.08</v>
      </c>
      <c r="G395" s="76">
        <v>17</v>
      </c>
      <c r="H395" s="76">
        <v>0</v>
      </c>
      <c r="I395" s="57">
        <f>H395/G395*100</f>
        <v>0</v>
      </c>
      <c r="J395" s="76"/>
      <c r="K395" s="67"/>
      <c r="L395" s="82"/>
    </row>
    <row r="396" spans="1:13" hidden="1" x14ac:dyDescent="0.2">
      <c r="A396" s="54">
        <v>610</v>
      </c>
      <c r="C396">
        <v>642</v>
      </c>
      <c r="D396">
        <v>980</v>
      </c>
      <c r="E396">
        <v>1092</v>
      </c>
      <c r="I396" s="57" t="e">
        <f>H396/G396*100</f>
        <v>#DIV/0!</v>
      </c>
    </row>
    <row r="397" spans="1:13" hidden="1" x14ac:dyDescent="0.2">
      <c r="A397" s="54">
        <v>620</v>
      </c>
      <c r="C397">
        <v>225</v>
      </c>
      <c r="D397">
        <v>360</v>
      </c>
      <c r="E397">
        <v>383</v>
      </c>
      <c r="I397" s="57" t="e">
        <f>H397/G397*100</f>
        <v>#DIV/0!</v>
      </c>
    </row>
    <row r="398" spans="1:13" hidden="1" x14ac:dyDescent="0.2"/>
    <row r="399" spans="1:13" hidden="1" x14ac:dyDescent="0.2">
      <c r="J399" s="48"/>
      <c r="K399" s="49"/>
      <c r="L399" s="84"/>
      <c r="M399" s="60" t="s">
        <v>123</v>
      </c>
    </row>
    <row r="400" spans="1:13" hidden="1" x14ac:dyDescent="0.2">
      <c r="J400" s="44"/>
      <c r="K400" s="51"/>
      <c r="L400" s="82"/>
    </row>
    <row r="401" spans="1:12" hidden="1" x14ac:dyDescent="0.2">
      <c r="A401" s="73" t="s">
        <v>129</v>
      </c>
      <c r="B401" s="68"/>
      <c r="C401" s="74">
        <f>SUM(C402:C419)</f>
        <v>1056</v>
      </c>
      <c r="D401" s="74">
        <f>SUM(D402:D419)</f>
        <v>1950</v>
      </c>
      <c r="E401" s="74">
        <f>SUM(E402:E419)</f>
        <v>1925</v>
      </c>
      <c r="F401" s="76"/>
      <c r="G401" s="76">
        <f>SUM(G402:G422)+G423</f>
        <v>17</v>
      </c>
      <c r="H401" s="76"/>
      <c r="I401" s="57">
        <f>H401/G401*100</f>
        <v>0</v>
      </c>
      <c r="J401" s="76"/>
      <c r="K401" s="67"/>
      <c r="L401" s="82"/>
    </row>
    <row r="402" spans="1:12" hidden="1" x14ac:dyDescent="0.2">
      <c r="A402" s="54">
        <v>632001</v>
      </c>
      <c r="C402">
        <v>165</v>
      </c>
      <c r="D402">
        <v>285</v>
      </c>
      <c r="E402">
        <v>200</v>
      </c>
      <c r="I402" s="57">
        <v>0</v>
      </c>
    </row>
    <row r="403" spans="1:12" hidden="1" x14ac:dyDescent="0.2">
      <c r="A403" s="54">
        <v>632002</v>
      </c>
      <c r="C403">
        <v>4</v>
      </c>
      <c r="D403">
        <v>15</v>
      </c>
      <c r="E403">
        <v>15</v>
      </c>
      <c r="I403" s="57">
        <v>0</v>
      </c>
    </row>
    <row r="404" spans="1:12" hidden="1" x14ac:dyDescent="0.2">
      <c r="A404" s="54">
        <v>632003</v>
      </c>
      <c r="C404">
        <v>15</v>
      </c>
      <c r="D404">
        <v>20</v>
      </c>
      <c r="E404">
        <v>20</v>
      </c>
      <c r="I404" s="57" t="e">
        <f>H404/G404*100</f>
        <v>#DIV/0!</v>
      </c>
    </row>
    <row r="405" spans="1:12" hidden="1" x14ac:dyDescent="0.2">
      <c r="A405" s="54">
        <v>633001</v>
      </c>
      <c r="I405" s="57" t="e">
        <f>H405/G405*100</f>
        <v>#DIV/0!</v>
      </c>
    </row>
    <row r="406" spans="1:12" hidden="1" x14ac:dyDescent="0.2"/>
    <row r="407" spans="1:12" hidden="1" x14ac:dyDescent="0.2">
      <c r="A407" s="54">
        <v>633006</v>
      </c>
      <c r="C407">
        <v>826</v>
      </c>
      <c r="D407">
        <v>659</v>
      </c>
      <c r="E407">
        <v>810</v>
      </c>
      <c r="I407" s="57" t="e">
        <f>H407/G407*100</f>
        <v>#DIV/0!</v>
      </c>
      <c r="K407" s="81"/>
      <c r="L407" s="82"/>
    </row>
    <row r="408" spans="1:12" hidden="1" x14ac:dyDescent="0.2">
      <c r="A408" s="97">
        <v>633006111</v>
      </c>
      <c r="D408">
        <v>180</v>
      </c>
      <c r="I408" s="57">
        <v>0</v>
      </c>
    </row>
    <row r="409" spans="1:12" hidden="1" x14ac:dyDescent="0.2">
      <c r="A409" s="97" t="s">
        <v>143</v>
      </c>
      <c r="I409" s="57">
        <v>0</v>
      </c>
    </row>
    <row r="410" spans="1:12" hidden="1" x14ac:dyDescent="0.2">
      <c r="A410" s="97">
        <v>636001</v>
      </c>
      <c r="I410" s="57">
        <v>0</v>
      </c>
    </row>
    <row r="411" spans="1:12" hidden="1" x14ac:dyDescent="0.2">
      <c r="A411" s="97">
        <v>633016</v>
      </c>
      <c r="I411" s="57">
        <v>0</v>
      </c>
    </row>
    <row r="412" spans="1:12" hidden="1" x14ac:dyDescent="0.2">
      <c r="A412" s="97">
        <v>634004</v>
      </c>
      <c r="I412" s="57">
        <v>0</v>
      </c>
    </row>
    <row r="413" spans="1:12" hidden="1" x14ac:dyDescent="0.2">
      <c r="A413" s="97">
        <v>635006</v>
      </c>
      <c r="I413" s="57">
        <v>0</v>
      </c>
    </row>
    <row r="414" spans="1:12" hidden="1" x14ac:dyDescent="0.2">
      <c r="A414" s="54">
        <v>636001</v>
      </c>
      <c r="C414">
        <v>2</v>
      </c>
      <c r="D414">
        <v>546</v>
      </c>
      <c r="E414">
        <v>620</v>
      </c>
      <c r="I414" s="57" t="e">
        <f>H414/G414*100</f>
        <v>#DIV/0!</v>
      </c>
    </row>
    <row r="415" spans="1:12" hidden="1" x14ac:dyDescent="0.2">
      <c r="A415" s="54">
        <v>637005</v>
      </c>
      <c r="C415">
        <v>4</v>
      </c>
      <c r="D415">
        <v>5</v>
      </c>
      <c r="E415">
        <v>10</v>
      </c>
    </row>
    <row r="416" spans="1:12" hidden="1" x14ac:dyDescent="0.2">
      <c r="A416" s="54">
        <v>637012</v>
      </c>
      <c r="I416" s="57" t="e">
        <f>H416/G416*100</f>
        <v>#DIV/0!</v>
      </c>
    </row>
    <row r="417" spans="1:12" hidden="1" x14ac:dyDescent="0.2">
      <c r="A417" s="54">
        <v>637014</v>
      </c>
      <c r="C417">
        <v>15</v>
      </c>
      <c r="D417">
        <v>15</v>
      </c>
      <c r="E417">
        <v>20</v>
      </c>
      <c r="I417" s="57" t="e">
        <f>H417/G417*100</f>
        <v>#DIV/0!</v>
      </c>
    </row>
    <row r="418" spans="1:12" hidden="1" x14ac:dyDescent="0.2">
      <c r="A418" s="54">
        <v>637016</v>
      </c>
      <c r="C418">
        <v>6</v>
      </c>
      <c r="D418">
        <v>8</v>
      </c>
      <c r="E418">
        <v>10</v>
      </c>
      <c r="I418" s="57" t="e">
        <f>H418/G418*100</f>
        <v>#DIV/0!</v>
      </c>
    </row>
    <row r="419" spans="1:12" hidden="1" x14ac:dyDescent="0.2">
      <c r="A419" s="54">
        <v>637027</v>
      </c>
      <c r="C419">
        <v>19</v>
      </c>
      <c r="D419">
        <v>217</v>
      </c>
      <c r="E419">
        <v>220</v>
      </c>
      <c r="I419" s="57" t="e">
        <f>H419/G419*100</f>
        <v>#DIV/0!</v>
      </c>
      <c r="K419" s="81"/>
      <c r="L419" s="82"/>
    </row>
    <row r="420" spans="1:12" hidden="1" x14ac:dyDescent="0.2"/>
    <row r="421" spans="1:12" hidden="1" x14ac:dyDescent="0.2">
      <c r="A421" s="54" t="s">
        <v>15</v>
      </c>
    </row>
    <row r="422" spans="1:12" x14ac:dyDescent="0.2">
      <c r="A422" s="54">
        <v>630.64</v>
      </c>
      <c r="B422" s="55" t="s">
        <v>144</v>
      </c>
      <c r="F422" s="55">
        <v>9.08</v>
      </c>
      <c r="G422" s="56">
        <v>17</v>
      </c>
      <c r="H422" s="55">
        <v>0</v>
      </c>
      <c r="I422" s="57">
        <f>H422/G422*100</f>
        <v>0</v>
      </c>
    </row>
    <row r="423" spans="1:12" hidden="1" x14ac:dyDescent="0.2"/>
    <row r="424" spans="1:12" hidden="1" x14ac:dyDescent="0.2"/>
    <row r="425" spans="1:12" hidden="1" x14ac:dyDescent="0.2">
      <c r="A425" s="43"/>
      <c r="B425" s="44"/>
      <c r="C425" s="45"/>
      <c r="D425" s="44"/>
      <c r="E425" s="44"/>
      <c r="F425" s="44"/>
      <c r="G425" s="46"/>
      <c r="H425" s="44"/>
      <c r="I425" s="47"/>
    </row>
    <row r="426" spans="1:12" hidden="1" x14ac:dyDescent="0.2">
      <c r="A426" s="43"/>
      <c r="B426" s="44"/>
      <c r="C426" s="45"/>
      <c r="D426" s="44"/>
      <c r="E426" s="44"/>
      <c r="F426" s="44"/>
      <c r="G426" s="46"/>
      <c r="H426" s="44"/>
      <c r="I426" s="47"/>
    </row>
    <row r="427" spans="1:12" x14ac:dyDescent="0.2">
      <c r="A427" s="63"/>
      <c r="B427" s="64"/>
      <c r="C427" s="93"/>
      <c r="D427" s="93"/>
      <c r="E427" s="93"/>
      <c r="F427" s="64"/>
      <c r="G427" s="76"/>
      <c r="H427" s="64"/>
      <c r="I427" s="99"/>
    </row>
    <row r="428" spans="1:12" x14ac:dyDescent="0.2">
      <c r="A428" s="63" t="s">
        <v>145</v>
      </c>
      <c r="B428" s="64" t="s">
        <v>146</v>
      </c>
      <c r="C428" s="89">
        <f>SUM(C429:C434)+SUM(C439:C444)</f>
        <v>4263</v>
      </c>
      <c r="D428" s="89">
        <f>SUM(D429:D434)+SUM(D439:D444)</f>
        <v>1590</v>
      </c>
      <c r="E428" s="89">
        <f>SUM(E429:E434)+SUM(E439:E444)</f>
        <v>4325</v>
      </c>
      <c r="F428" s="67">
        <v>64.239999999999995</v>
      </c>
      <c r="G428" s="67">
        <f>SUM(G429:G433)+SUM(G437:G444)</f>
        <v>96.919999999999987</v>
      </c>
      <c r="H428" s="67">
        <f>SUM(H429:H433)+SUM(H437:H444)</f>
        <v>70.539999999999992</v>
      </c>
      <c r="I428" s="57">
        <f t="shared" ref="I428:I434" si="14">H428/G428*100</f>
        <v>72.781675608749481</v>
      </c>
      <c r="J428" s="76"/>
      <c r="K428" s="67"/>
      <c r="L428" s="82"/>
    </row>
    <row r="429" spans="1:12" x14ac:dyDescent="0.2">
      <c r="A429" s="54">
        <v>610</v>
      </c>
      <c r="B429" s="55" t="s">
        <v>136</v>
      </c>
      <c r="C429">
        <v>1010</v>
      </c>
      <c r="D429">
        <v>1073</v>
      </c>
      <c r="E429">
        <v>1200</v>
      </c>
      <c r="F429" s="55">
        <v>44.25</v>
      </c>
      <c r="G429" s="56">
        <v>63</v>
      </c>
      <c r="H429" s="55">
        <v>48.23</v>
      </c>
      <c r="I429" s="57">
        <f t="shared" si="14"/>
        <v>76.555555555555557</v>
      </c>
    </row>
    <row r="430" spans="1:12" x14ac:dyDescent="0.2">
      <c r="A430" s="54">
        <v>620</v>
      </c>
      <c r="B430" s="55" t="s">
        <v>47</v>
      </c>
      <c r="C430">
        <v>357</v>
      </c>
      <c r="D430">
        <v>397</v>
      </c>
      <c r="E430">
        <v>420</v>
      </c>
      <c r="F430" s="55">
        <v>15.54</v>
      </c>
      <c r="G430" s="56">
        <v>23</v>
      </c>
      <c r="H430" s="55">
        <v>16.649999999999999</v>
      </c>
      <c r="I430" s="57">
        <f t="shared" si="14"/>
        <v>72.391304347826079</v>
      </c>
    </row>
    <row r="431" spans="1:12" x14ac:dyDescent="0.2">
      <c r="A431" s="54">
        <v>633</v>
      </c>
      <c r="B431" s="55" t="s">
        <v>147</v>
      </c>
      <c r="F431" s="55">
        <v>1.35</v>
      </c>
      <c r="G431" s="56">
        <v>5.61</v>
      </c>
      <c r="H431" s="55">
        <v>2.23</v>
      </c>
      <c r="I431" s="57">
        <f t="shared" si="14"/>
        <v>39.750445632798574</v>
      </c>
    </row>
    <row r="432" spans="1:12" x14ac:dyDescent="0.2">
      <c r="A432" s="54">
        <v>635</v>
      </c>
      <c r="B432" s="55" t="s">
        <v>130</v>
      </c>
      <c r="C432">
        <v>40</v>
      </c>
      <c r="D432">
        <v>85</v>
      </c>
      <c r="E432">
        <v>65</v>
      </c>
      <c r="F432" s="55">
        <v>0.1</v>
      </c>
      <c r="G432" s="56">
        <v>0.6</v>
      </c>
      <c r="H432" s="55">
        <v>0.44</v>
      </c>
      <c r="I432" s="57">
        <f t="shared" si="14"/>
        <v>73.333333333333343</v>
      </c>
      <c r="K432" s="81"/>
      <c r="L432" s="82"/>
    </row>
    <row r="433" spans="1:9" x14ac:dyDescent="0.2">
      <c r="A433" s="54">
        <v>637</v>
      </c>
      <c r="B433" s="55" t="s">
        <v>43</v>
      </c>
      <c r="C433">
        <v>9</v>
      </c>
      <c r="D433">
        <v>11</v>
      </c>
      <c r="E433">
        <v>15</v>
      </c>
      <c r="F433" s="55">
        <v>1.55</v>
      </c>
      <c r="G433" s="56">
        <v>2.71</v>
      </c>
      <c r="H433" s="55">
        <v>1.44</v>
      </c>
      <c r="I433" s="57">
        <f t="shared" si="14"/>
        <v>53.136531365313658</v>
      </c>
    </row>
    <row r="434" spans="1:9" hidden="1" x14ac:dyDescent="0.2">
      <c r="A434" s="54">
        <v>635006</v>
      </c>
      <c r="B434" s="55" t="s">
        <v>148</v>
      </c>
      <c r="C434">
        <v>27</v>
      </c>
      <c r="E434">
        <v>0</v>
      </c>
      <c r="I434" s="57" t="e">
        <f t="shared" si="14"/>
        <v>#DIV/0!</v>
      </c>
    </row>
    <row r="435" spans="1:9" hidden="1" x14ac:dyDescent="0.2">
      <c r="A435" s="43" t="s">
        <v>3</v>
      </c>
      <c r="B435" s="44" t="s">
        <v>4</v>
      </c>
      <c r="C435" s="45" t="s">
        <v>5</v>
      </c>
      <c r="D435" s="44" t="s">
        <v>6</v>
      </c>
      <c r="E435" s="44" t="s">
        <v>7</v>
      </c>
      <c r="F435" s="44"/>
      <c r="G435" s="46"/>
      <c r="H435" s="44"/>
      <c r="I435" s="47"/>
    </row>
    <row r="436" spans="1:9" hidden="1" x14ac:dyDescent="0.2">
      <c r="A436" s="43" t="s">
        <v>52</v>
      </c>
      <c r="B436" s="44"/>
      <c r="C436" s="45">
        <v>2005</v>
      </c>
      <c r="D436" s="44">
        <v>2006</v>
      </c>
      <c r="E436" s="44">
        <v>2007</v>
      </c>
      <c r="F436" s="44"/>
      <c r="G436" s="46"/>
      <c r="H436" s="44"/>
      <c r="I436" s="47"/>
    </row>
    <row r="437" spans="1:9" x14ac:dyDescent="0.2">
      <c r="A437" s="91">
        <v>642</v>
      </c>
      <c r="B437" s="72" t="s">
        <v>138</v>
      </c>
      <c r="C437" s="112"/>
      <c r="D437" s="112"/>
      <c r="E437" s="112"/>
      <c r="F437" s="72">
        <v>1.45</v>
      </c>
      <c r="G437" s="56">
        <v>2</v>
      </c>
      <c r="H437" s="72">
        <v>1.55</v>
      </c>
      <c r="I437" s="57">
        <f>H437/G437*100</f>
        <v>77.5</v>
      </c>
    </row>
    <row r="438" spans="1:9" hidden="1" x14ac:dyDescent="0.2">
      <c r="A438" s="91"/>
      <c r="B438" s="72"/>
      <c r="C438" s="112"/>
      <c r="D438" s="112"/>
      <c r="E438" s="112"/>
      <c r="F438" s="72"/>
      <c r="H438" s="72"/>
      <c r="I438" s="57" t="e">
        <f>H438/G438*100</f>
        <v>#DIV/0!</v>
      </c>
    </row>
    <row r="439" spans="1:9" hidden="1" x14ac:dyDescent="0.2">
      <c r="C439">
        <v>21</v>
      </c>
      <c r="E439">
        <v>0</v>
      </c>
      <c r="I439" s="57">
        <v>0</v>
      </c>
    </row>
    <row r="440" spans="1:9" hidden="1" x14ac:dyDescent="0.2">
      <c r="C440">
        <v>9</v>
      </c>
      <c r="D440">
        <v>11</v>
      </c>
      <c r="E440">
        <v>15</v>
      </c>
      <c r="I440" s="57" t="e">
        <f>H440/G440*100</f>
        <v>#DIV/0!</v>
      </c>
    </row>
    <row r="441" spans="1:9" hidden="1" x14ac:dyDescent="0.2">
      <c r="C441">
        <v>6</v>
      </c>
      <c r="D441">
        <v>7</v>
      </c>
      <c r="E441">
        <v>10</v>
      </c>
      <c r="I441" s="57" t="e">
        <f>H441/G441*100</f>
        <v>#DIV/0!</v>
      </c>
    </row>
    <row r="442" spans="1:9" hidden="1" x14ac:dyDescent="0.2">
      <c r="C442">
        <v>2775</v>
      </c>
      <c r="D442">
        <v>0</v>
      </c>
      <c r="E442">
        <v>2140</v>
      </c>
    </row>
    <row r="443" spans="1:9" hidden="1" x14ac:dyDescent="0.2">
      <c r="D443">
        <v>0</v>
      </c>
      <c r="E443">
        <v>450</v>
      </c>
    </row>
    <row r="444" spans="1:9" hidden="1" x14ac:dyDescent="0.2">
      <c r="C444">
        <v>9</v>
      </c>
      <c r="D444">
        <v>6</v>
      </c>
      <c r="E444">
        <v>10</v>
      </c>
      <c r="I444" s="57" t="e">
        <f>H444/G444*100</f>
        <v>#DIV/0!</v>
      </c>
    </row>
    <row r="445" spans="1:9" hidden="1" x14ac:dyDescent="0.2"/>
    <row r="446" spans="1:9" hidden="1" x14ac:dyDescent="0.2">
      <c r="A446" s="43"/>
      <c r="B446" s="44"/>
      <c r="C446" s="45"/>
      <c r="D446" s="44"/>
      <c r="E446" s="44"/>
      <c r="F446" s="44"/>
      <c r="G446" s="46"/>
      <c r="H446" s="44"/>
      <c r="I446" s="47"/>
    </row>
    <row r="447" spans="1:9" hidden="1" x14ac:dyDescent="0.2">
      <c r="A447" s="43"/>
      <c r="B447" s="44"/>
      <c r="C447" s="45"/>
      <c r="D447" s="44"/>
      <c r="E447" s="44"/>
      <c r="F447" s="44"/>
      <c r="G447" s="46"/>
      <c r="H447" s="44"/>
      <c r="I447" s="47"/>
    </row>
    <row r="448" spans="1:9" hidden="1" x14ac:dyDescent="0.2">
      <c r="A448" s="63"/>
      <c r="B448" s="64"/>
      <c r="C448" s="93"/>
      <c r="D448" s="93"/>
      <c r="E448" s="93"/>
      <c r="F448" s="64"/>
      <c r="G448" s="76"/>
      <c r="H448" s="64"/>
      <c r="I448" s="99"/>
    </row>
    <row r="449" spans="1:13" hidden="1" x14ac:dyDescent="0.2">
      <c r="A449" s="43"/>
      <c r="B449" s="44"/>
      <c r="C449" s="45"/>
      <c r="D449" s="44"/>
      <c r="E449" s="44"/>
      <c r="F449" s="44"/>
      <c r="G449" s="46"/>
      <c r="H449" s="44"/>
      <c r="I449" s="47"/>
    </row>
    <row r="450" spans="1:13" hidden="1" x14ac:dyDescent="0.2">
      <c r="A450" s="43"/>
      <c r="B450" s="44"/>
      <c r="C450" s="45"/>
      <c r="D450" s="44"/>
      <c r="E450" s="44"/>
      <c r="F450" s="44"/>
      <c r="G450" s="46"/>
      <c r="H450" s="44"/>
      <c r="I450" s="47"/>
    </row>
    <row r="451" spans="1:13" x14ac:dyDescent="0.2">
      <c r="A451" s="43" t="s">
        <v>3</v>
      </c>
      <c r="B451" s="44" t="s">
        <v>4</v>
      </c>
      <c r="C451" s="45" t="s">
        <v>5</v>
      </c>
      <c r="D451" s="44" t="s">
        <v>6</v>
      </c>
      <c r="E451" s="44" t="s">
        <v>7</v>
      </c>
      <c r="F451" s="44" t="s">
        <v>8</v>
      </c>
      <c r="G451" s="46" t="s">
        <v>9</v>
      </c>
      <c r="H451" s="44" t="s">
        <v>8</v>
      </c>
      <c r="I451" s="47" t="s">
        <v>10</v>
      </c>
    </row>
    <row r="452" spans="1:13" x14ac:dyDescent="0.2">
      <c r="A452" s="43">
        <v>0</v>
      </c>
      <c r="B452" s="44"/>
      <c r="C452" s="45">
        <v>2005</v>
      </c>
      <c r="D452" s="44" t="s">
        <v>12</v>
      </c>
      <c r="E452" s="44">
        <v>2007</v>
      </c>
      <c r="F452" s="44" t="s">
        <v>214</v>
      </c>
      <c r="G452" s="46" t="s">
        <v>13</v>
      </c>
      <c r="H452" s="44" t="s">
        <v>215</v>
      </c>
      <c r="I452" s="47" t="s">
        <v>14</v>
      </c>
    </row>
    <row r="453" spans="1:13" x14ac:dyDescent="0.2">
      <c r="A453" s="63" t="s">
        <v>149</v>
      </c>
      <c r="B453" s="64" t="s">
        <v>150</v>
      </c>
      <c r="C453" s="65">
        <f>SUM(C454:C459)+C464</f>
        <v>756</v>
      </c>
      <c r="D453" s="65">
        <f>SUM(D454:D459)+D464</f>
        <v>822</v>
      </c>
      <c r="E453" s="65">
        <f>SUM(E454:E459)+E464</f>
        <v>837</v>
      </c>
      <c r="F453" s="67">
        <v>147.72</v>
      </c>
      <c r="G453" s="67">
        <f>G456+G457+G459+G464+G477+G478+G479</f>
        <v>236.45000000000002</v>
      </c>
      <c r="H453" s="67">
        <f>H456+H457+H459+H464+H477+H478+H479</f>
        <v>159.62</v>
      </c>
      <c r="I453" s="57">
        <v>0</v>
      </c>
      <c r="J453" s="76"/>
      <c r="K453" s="67"/>
      <c r="L453" s="82"/>
    </row>
    <row r="454" spans="1:13" hidden="1" x14ac:dyDescent="0.2">
      <c r="A454" s="54">
        <v>610</v>
      </c>
      <c r="B454" s="55" t="s">
        <v>151</v>
      </c>
      <c r="C454">
        <v>54</v>
      </c>
      <c r="D454">
        <v>50</v>
      </c>
      <c r="E454">
        <v>50</v>
      </c>
      <c r="I454" s="57">
        <v>0</v>
      </c>
    </row>
    <row r="455" spans="1:13" hidden="1" x14ac:dyDescent="0.2">
      <c r="A455" s="54">
        <v>620</v>
      </c>
      <c r="B455" s="55" t="s">
        <v>152</v>
      </c>
      <c r="C455">
        <v>19</v>
      </c>
      <c r="D455">
        <v>20</v>
      </c>
      <c r="E455">
        <v>20</v>
      </c>
      <c r="I455" s="57">
        <v>0</v>
      </c>
    </row>
    <row r="456" spans="1:13" x14ac:dyDescent="0.2">
      <c r="A456" s="54">
        <v>610</v>
      </c>
      <c r="B456" s="55" t="s">
        <v>136</v>
      </c>
      <c r="C456" s="55" t="s">
        <v>136</v>
      </c>
      <c r="D456">
        <v>5</v>
      </c>
      <c r="E456">
        <v>5</v>
      </c>
      <c r="F456" s="55">
        <v>71.38</v>
      </c>
      <c r="G456" s="56">
        <v>123.92</v>
      </c>
      <c r="H456" s="55">
        <v>86.74</v>
      </c>
      <c r="I456" s="57">
        <f>H456/G456*100</f>
        <v>69.996772111039377</v>
      </c>
    </row>
    <row r="457" spans="1:13" x14ac:dyDescent="0.2">
      <c r="A457" s="54">
        <v>620</v>
      </c>
      <c r="B457" s="55" t="s">
        <v>128</v>
      </c>
      <c r="F457" s="55">
        <v>25.18</v>
      </c>
      <c r="G457" s="56">
        <v>43</v>
      </c>
      <c r="H457" s="55">
        <v>29.89</v>
      </c>
      <c r="I457" s="57">
        <f>H457/G457*100</f>
        <v>69.511627906976742</v>
      </c>
    </row>
    <row r="458" spans="1:13" hidden="1" x14ac:dyDescent="0.2">
      <c r="C458">
        <v>13</v>
      </c>
      <c r="I458" s="57" t="s">
        <v>15</v>
      </c>
    </row>
    <row r="459" spans="1:13" x14ac:dyDescent="0.2">
      <c r="A459" s="54">
        <v>632</v>
      </c>
      <c r="B459" s="55" t="s">
        <v>115</v>
      </c>
      <c r="C459">
        <v>493</v>
      </c>
      <c r="D459">
        <v>600</v>
      </c>
      <c r="E459">
        <v>600</v>
      </c>
      <c r="F459" s="55">
        <v>7.71</v>
      </c>
      <c r="G459" s="56">
        <v>14.05</v>
      </c>
      <c r="H459" s="55">
        <v>7.53</v>
      </c>
      <c r="I459" s="57">
        <f>H459/G459*100</f>
        <v>53.594306049822059</v>
      </c>
    </row>
    <row r="460" spans="1:13" hidden="1" x14ac:dyDescent="0.2">
      <c r="A460" s="43" t="s">
        <v>3</v>
      </c>
      <c r="B460" s="44" t="s">
        <v>4</v>
      </c>
      <c r="C460" s="45" t="s">
        <v>5</v>
      </c>
      <c r="D460" s="44" t="s">
        <v>6</v>
      </c>
      <c r="E460" s="44" t="s">
        <v>7</v>
      </c>
      <c r="F460" s="44"/>
      <c r="G460" s="46"/>
      <c r="H460" s="44"/>
      <c r="I460" s="47" t="s">
        <v>10</v>
      </c>
      <c r="J460" s="48"/>
      <c r="K460" s="49"/>
      <c r="L460" s="84"/>
      <c r="M460" s="60" t="s">
        <v>123</v>
      </c>
    </row>
    <row r="461" spans="1:13" hidden="1" x14ac:dyDescent="0.2">
      <c r="A461" s="43" t="s">
        <v>52</v>
      </c>
      <c r="B461" s="44"/>
      <c r="C461" s="45">
        <v>2005</v>
      </c>
      <c r="D461" s="44" t="s">
        <v>12</v>
      </c>
      <c r="E461" s="44">
        <v>2007</v>
      </c>
      <c r="F461" s="44"/>
      <c r="G461" s="46"/>
      <c r="H461" s="44"/>
      <c r="I461" s="47" t="s">
        <v>14</v>
      </c>
      <c r="J461" s="44"/>
      <c r="K461" s="51"/>
      <c r="L461" s="82"/>
    </row>
    <row r="462" spans="1:13" hidden="1" x14ac:dyDescent="0.2">
      <c r="A462" s="43"/>
      <c r="B462" s="44"/>
      <c r="C462" s="45"/>
      <c r="D462" s="44"/>
      <c r="E462" s="44"/>
      <c r="F462" s="44"/>
      <c r="G462" s="46"/>
      <c r="H462" s="44"/>
      <c r="I462" s="47" t="s">
        <v>10</v>
      </c>
      <c r="J462" s="64"/>
      <c r="K462" s="87"/>
      <c r="L462" s="82"/>
    </row>
    <row r="463" spans="1:13" hidden="1" x14ac:dyDescent="0.2">
      <c r="A463" s="43"/>
      <c r="B463" s="44"/>
      <c r="C463" s="45"/>
      <c r="D463" s="44"/>
      <c r="E463" s="44"/>
      <c r="F463" s="44"/>
      <c r="G463" s="46"/>
      <c r="H463" s="44"/>
      <c r="I463" s="47" t="s">
        <v>14</v>
      </c>
      <c r="J463" s="64"/>
      <c r="K463" s="88"/>
      <c r="L463" s="82"/>
    </row>
    <row r="464" spans="1:13" x14ac:dyDescent="0.2">
      <c r="A464" s="54">
        <v>633</v>
      </c>
      <c r="B464" s="72" t="s">
        <v>25</v>
      </c>
      <c r="C464" s="65">
        <f>SUM(C465:C475)</f>
        <v>177</v>
      </c>
      <c r="D464" s="65">
        <f>SUM(D465:D475)</f>
        <v>147</v>
      </c>
      <c r="E464" s="65">
        <f>SUM(E465:E475)</f>
        <v>162</v>
      </c>
      <c r="F464" s="56">
        <v>2.15</v>
      </c>
      <c r="G464" s="98">
        <v>3.82</v>
      </c>
      <c r="H464" s="72">
        <v>2.48</v>
      </c>
      <c r="I464" s="57">
        <f>H464/G464*100</f>
        <v>64.921465968586389</v>
      </c>
      <c r="J464" s="76"/>
      <c r="K464" s="113"/>
      <c r="L464" s="82"/>
    </row>
    <row r="465" spans="1:12" hidden="1" x14ac:dyDescent="0.2">
      <c r="B465" s="72"/>
      <c r="C465">
        <v>112</v>
      </c>
      <c r="D465">
        <v>95</v>
      </c>
      <c r="E465">
        <v>105</v>
      </c>
      <c r="F465" s="72"/>
      <c r="G465" s="98"/>
      <c r="H465" s="72"/>
      <c r="I465" s="57" t="e">
        <f>H465/G465*100</f>
        <v>#DIV/0!</v>
      </c>
    </row>
    <row r="466" spans="1:12" hidden="1" x14ac:dyDescent="0.2">
      <c r="B466" s="72"/>
      <c r="C466">
        <v>2</v>
      </c>
      <c r="D466">
        <v>5</v>
      </c>
      <c r="E466">
        <v>5</v>
      </c>
      <c r="F466" s="72"/>
      <c r="G466" s="98"/>
      <c r="H466" s="72"/>
      <c r="I466" s="57" t="e">
        <f>H466/G466*100</f>
        <v>#DIV/0!</v>
      </c>
    </row>
    <row r="467" spans="1:12" hidden="1" x14ac:dyDescent="0.2">
      <c r="B467" s="72"/>
      <c r="F467" s="72"/>
      <c r="G467" s="98"/>
      <c r="H467" s="72"/>
      <c r="I467" s="57">
        <v>0</v>
      </c>
    </row>
    <row r="468" spans="1:12" hidden="1" x14ac:dyDescent="0.2">
      <c r="B468" s="72"/>
      <c r="C468">
        <v>6</v>
      </c>
      <c r="D468">
        <v>6</v>
      </c>
      <c r="E468">
        <v>6</v>
      </c>
      <c r="F468" s="72"/>
      <c r="G468" s="98"/>
      <c r="H468" s="72"/>
      <c r="I468" s="57" t="e">
        <f>H468/G468*100</f>
        <v>#DIV/0!</v>
      </c>
    </row>
    <row r="469" spans="1:12" hidden="1" x14ac:dyDescent="0.2">
      <c r="B469" s="72"/>
      <c r="C469">
        <v>5</v>
      </c>
      <c r="D469">
        <v>2</v>
      </c>
      <c r="E469">
        <v>3</v>
      </c>
      <c r="F469" s="72"/>
      <c r="G469" s="98"/>
      <c r="H469" s="72"/>
    </row>
    <row r="470" spans="1:12" hidden="1" x14ac:dyDescent="0.2">
      <c r="A470" s="43"/>
      <c r="B470" s="114"/>
      <c r="C470" s="45"/>
      <c r="D470" s="44"/>
      <c r="E470" s="44"/>
      <c r="F470" s="114"/>
      <c r="G470" s="115"/>
      <c r="H470" s="114"/>
      <c r="I470" s="47"/>
    </row>
    <row r="471" spans="1:12" hidden="1" x14ac:dyDescent="0.2">
      <c r="A471" s="43"/>
      <c r="B471" s="114"/>
      <c r="C471" s="45"/>
      <c r="D471" s="44"/>
      <c r="E471" s="44"/>
      <c r="F471" s="114"/>
      <c r="G471" s="115"/>
      <c r="H471" s="114"/>
      <c r="I471" s="47"/>
    </row>
    <row r="472" spans="1:12" hidden="1" x14ac:dyDescent="0.2">
      <c r="A472" s="91"/>
      <c r="B472" s="72"/>
      <c r="C472" s="93"/>
      <c r="D472" s="93"/>
      <c r="E472" s="93"/>
      <c r="F472" s="72"/>
      <c r="G472" s="98"/>
      <c r="H472" s="72"/>
      <c r="I472" s="99">
        <v>0</v>
      </c>
    </row>
    <row r="473" spans="1:12" hidden="1" x14ac:dyDescent="0.2">
      <c r="B473" s="72"/>
      <c r="C473">
        <v>2</v>
      </c>
      <c r="D473">
        <v>2</v>
      </c>
      <c r="E473">
        <v>2</v>
      </c>
      <c r="F473" s="72"/>
      <c r="G473" s="98"/>
      <c r="H473" s="72"/>
      <c r="I473" s="57" t="e">
        <f>H473/G473*100</f>
        <v>#DIV/0!</v>
      </c>
    </row>
    <row r="474" spans="1:12" hidden="1" x14ac:dyDescent="0.2">
      <c r="B474" s="72"/>
      <c r="C474">
        <v>32</v>
      </c>
      <c r="D474">
        <v>21</v>
      </c>
      <c r="E474">
        <v>20</v>
      </c>
      <c r="F474" s="72"/>
      <c r="G474" s="98"/>
      <c r="H474" s="72"/>
      <c r="I474" s="57" t="e">
        <f>H474/G474*100</f>
        <v>#DIV/0!</v>
      </c>
    </row>
    <row r="475" spans="1:12" hidden="1" x14ac:dyDescent="0.2">
      <c r="B475" s="72"/>
      <c r="C475">
        <v>18</v>
      </c>
      <c r="D475">
        <v>16</v>
      </c>
      <c r="E475">
        <v>21</v>
      </c>
      <c r="F475" s="72"/>
      <c r="G475" s="98"/>
      <c r="H475" s="72"/>
      <c r="I475" s="57" t="e">
        <f>H475/G475*100</f>
        <v>#DIV/0!</v>
      </c>
    </row>
    <row r="476" spans="1:12" hidden="1" x14ac:dyDescent="0.2">
      <c r="B476" s="72"/>
      <c r="F476" s="72"/>
      <c r="G476" s="98"/>
      <c r="H476" s="72"/>
    </row>
    <row r="477" spans="1:12" x14ac:dyDescent="0.2">
      <c r="A477" s="91">
        <v>635</v>
      </c>
      <c r="B477" s="72" t="s">
        <v>153</v>
      </c>
      <c r="C477" s="65">
        <f>C478+C479+C480</f>
        <v>1209</v>
      </c>
      <c r="D477" s="65">
        <f>D478+D479+D480</f>
        <v>1616</v>
      </c>
      <c r="E477" s="65">
        <f>E478+E479+E480</f>
        <v>1539</v>
      </c>
      <c r="F477" s="56">
        <v>0.06</v>
      </c>
      <c r="G477" s="116">
        <v>1</v>
      </c>
      <c r="H477" s="72">
        <v>0.11</v>
      </c>
      <c r="I477" s="57">
        <f>H477/G477*100</f>
        <v>11</v>
      </c>
      <c r="J477" s="76"/>
      <c r="K477" s="67"/>
      <c r="L477" s="82"/>
    </row>
    <row r="478" spans="1:12" x14ac:dyDescent="0.2">
      <c r="A478" s="54">
        <v>637</v>
      </c>
      <c r="B478" s="55" t="s">
        <v>43</v>
      </c>
      <c r="C478">
        <v>808</v>
      </c>
      <c r="D478">
        <v>1100</v>
      </c>
      <c r="E478">
        <v>1022</v>
      </c>
      <c r="F478" s="55">
        <v>39.64</v>
      </c>
      <c r="G478" s="56">
        <v>49.26</v>
      </c>
      <c r="H478" s="55">
        <v>32.799999999999997</v>
      </c>
      <c r="I478" s="57">
        <f>H478/G478*100</f>
        <v>66.585464880227363</v>
      </c>
    </row>
    <row r="479" spans="1:12" x14ac:dyDescent="0.2">
      <c r="A479" s="54">
        <v>642</v>
      </c>
      <c r="B479" s="55" t="s">
        <v>117</v>
      </c>
      <c r="C479">
        <v>280</v>
      </c>
      <c r="D479">
        <v>384</v>
      </c>
      <c r="E479">
        <v>357</v>
      </c>
      <c r="F479" s="55">
        <v>1.6</v>
      </c>
      <c r="G479" s="56">
        <v>1.4</v>
      </c>
      <c r="H479" s="55">
        <v>7.0000000000000007E-2</v>
      </c>
      <c r="I479" s="57">
        <f>H479/G479*100</f>
        <v>5.0000000000000009</v>
      </c>
    </row>
    <row r="480" spans="1:12" hidden="1" x14ac:dyDescent="0.2">
      <c r="C480">
        <v>121</v>
      </c>
      <c r="D480">
        <v>132</v>
      </c>
      <c r="E480">
        <v>160</v>
      </c>
      <c r="I480" s="57" t="e">
        <f>H480/G480*100</f>
        <v>#DIV/0!</v>
      </c>
    </row>
    <row r="481" spans="1:12" hidden="1" x14ac:dyDescent="0.2">
      <c r="A481" s="43" t="s">
        <v>3</v>
      </c>
      <c r="B481" s="44" t="s">
        <v>4</v>
      </c>
      <c r="C481" s="45" t="s">
        <v>5</v>
      </c>
      <c r="D481" s="44" t="s">
        <v>6</v>
      </c>
      <c r="E481" s="44" t="s">
        <v>7</v>
      </c>
      <c r="F481" s="44"/>
      <c r="G481" s="46"/>
      <c r="H481" s="44"/>
      <c r="I481" s="47"/>
    </row>
    <row r="482" spans="1:12" hidden="1" x14ac:dyDescent="0.2">
      <c r="A482" s="43" t="s">
        <v>52</v>
      </c>
      <c r="B482" s="44"/>
      <c r="C482" s="45">
        <v>2005</v>
      </c>
      <c r="D482" s="44">
        <v>2006</v>
      </c>
      <c r="E482" s="44">
        <v>2007</v>
      </c>
      <c r="F482" s="44"/>
      <c r="G482" s="46"/>
      <c r="H482" s="44"/>
      <c r="I482" s="47"/>
    </row>
    <row r="483" spans="1:12" hidden="1" x14ac:dyDescent="0.2">
      <c r="A483" s="91"/>
      <c r="B483" s="72"/>
      <c r="C483" s="112"/>
      <c r="D483" s="112"/>
      <c r="E483" s="112"/>
      <c r="F483" s="72"/>
      <c r="H483" s="72"/>
      <c r="I483" s="99"/>
    </row>
    <row r="484" spans="1:12" x14ac:dyDescent="0.2">
      <c r="A484" s="63" t="s">
        <v>154</v>
      </c>
      <c r="B484" s="64" t="s">
        <v>155</v>
      </c>
      <c r="C484" s="65">
        <v>0</v>
      </c>
      <c r="D484" s="65">
        <v>100</v>
      </c>
      <c r="E484" s="65">
        <v>200</v>
      </c>
      <c r="F484" s="64">
        <v>6.93</v>
      </c>
      <c r="G484" s="100">
        <v>11.94</v>
      </c>
      <c r="H484" s="64">
        <v>9.99</v>
      </c>
      <c r="I484" s="57">
        <f>H484/G484*100</f>
        <v>83.668341708542712</v>
      </c>
      <c r="J484" s="76"/>
      <c r="K484" s="100"/>
      <c r="L484" s="82"/>
    </row>
    <row r="485" spans="1:12" x14ac:dyDescent="0.2">
      <c r="A485" s="63">
        <v>642</v>
      </c>
      <c r="B485" s="64" t="s">
        <v>156</v>
      </c>
      <c r="C485" s="65"/>
      <c r="D485" s="65"/>
      <c r="E485" s="65"/>
      <c r="F485" s="64">
        <v>3.17</v>
      </c>
      <c r="G485" s="113">
        <v>1.94</v>
      </c>
      <c r="H485" s="72">
        <v>2.91</v>
      </c>
      <c r="I485" s="57">
        <f>H485/G485*100</f>
        <v>150.00000000000003</v>
      </c>
      <c r="J485" s="117"/>
      <c r="K485" s="81"/>
      <c r="L485" s="82"/>
    </row>
    <row r="486" spans="1:12" x14ac:dyDescent="0.2">
      <c r="A486" s="54">
        <v>642</v>
      </c>
      <c r="B486" s="55" t="s">
        <v>157</v>
      </c>
      <c r="C486">
        <v>0</v>
      </c>
      <c r="D486">
        <v>100</v>
      </c>
      <c r="E486">
        <v>200</v>
      </c>
      <c r="F486" s="101">
        <v>3.76</v>
      </c>
      <c r="G486" s="56">
        <v>10</v>
      </c>
      <c r="H486" s="86">
        <v>7.08</v>
      </c>
      <c r="I486" s="57">
        <f>H486/G486*100</f>
        <v>70.8</v>
      </c>
    </row>
    <row r="487" spans="1:12" hidden="1" x14ac:dyDescent="0.2">
      <c r="I487" s="57">
        <v>0</v>
      </c>
    </row>
    <row r="488" spans="1:12" hidden="1" x14ac:dyDescent="0.2"/>
    <row r="489" spans="1:12" hidden="1" x14ac:dyDescent="0.2"/>
    <row r="490" spans="1:12" hidden="1" x14ac:dyDescent="0.2"/>
    <row r="491" spans="1:12" hidden="1" x14ac:dyDescent="0.2"/>
    <row r="492" spans="1:12" hidden="1" x14ac:dyDescent="0.2"/>
    <row r="493" spans="1:12" hidden="1" x14ac:dyDescent="0.2">
      <c r="I493" s="57">
        <v>0</v>
      </c>
    </row>
    <row r="494" spans="1:12" hidden="1" x14ac:dyDescent="0.2">
      <c r="A494" s="43"/>
      <c r="B494" s="44"/>
      <c r="C494" s="45"/>
      <c r="D494" s="44"/>
      <c r="E494" s="44"/>
      <c r="F494" s="44"/>
      <c r="G494" s="46"/>
      <c r="H494" s="44"/>
      <c r="I494" s="47" t="s">
        <v>10</v>
      </c>
    </row>
    <row r="495" spans="1:12" hidden="1" x14ac:dyDescent="0.2">
      <c r="A495" s="43"/>
      <c r="B495" s="44"/>
      <c r="C495" s="45"/>
      <c r="D495" s="44"/>
      <c r="E495" s="44"/>
      <c r="F495" s="44"/>
      <c r="G495" s="46"/>
      <c r="H495" s="44"/>
      <c r="I495" s="47" t="s">
        <v>14</v>
      </c>
    </row>
    <row r="496" spans="1:12" x14ac:dyDescent="0.2">
      <c r="A496" s="63" t="s">
        <v>158</v>
      </c>
      <c r="B496" s="64" t="s">
        <v>159</v>
      </c>
      <c r="C496" s="65">
        <f>SUM(C497:C502)</f>
        <v>316</v>
      </c>
      <c r="D496" s="65">
        <f>SUM(D497:D499)</f>
        <v>190</v>
      </c>
      <c r="E496" s="65">
        <f>SUM(E497:E499)</f>
        <v>170</v>
      </c>
      <c r="F496" s="67">
        <v>3.96</v>
      </c>
      <c r="G496" s="67">
        <v>10.87</v>
      </c>
      <c r="H496" s="67">
        <v>13.1</v>
      </c>
      <c r="I496" s="57">
        <f>H496/G496*100</f>
        <v>120.51517939282431</v>
      </c>
      <c r="J496" s="76"/>
      <c r="K496" s="67"/>
      <c r="L496" s="82"/>
    </row>
    <row r="497" spans="1:13" x14ac:dyDescent="0.2">
      <c r="A497" s="54">
        <v>637</v>
      </c>
      <c r="B497" s="55" t="s">
        <v>43</v>
      </c>
      <c r="C497">
        <v>33</v>
      </c>
      <c r="D497">
        <v>20</v>
      </c>
      <c r="E497">
        <v>50</v>
      </c>
      <c r="F497" s="55">
        <v>0.6</v>
      </c>
      <c r="G497" s="56">
        <v>0.7</v>
      </c>
      <c r="H497" s="96">
        <v>0</v>
      </c>
      <c r="I497" s="57">
        <f>H497/G497*100</f>
        <v>0</v>
      </c>
    </row>
    <row r="498" spans="1:13" x14ac:dyDescent="0.2">
      <c r="A498" s="54">
        <v>642</v>
      </c>
      <c r="B498" s="55" t="s">
        <v>117</v>
      </c>
      <c r="C498">
        <v>20</v>
      </c>
      <c r="D498">
        <v>20</v>
      </c>
      <c r="E498">
        <v>20</v>
      </c>
      <c r="F498" s="55">
        <v>3.36</v>
      </c>
      <c r="G498" s="56">
        <v>10.17</v>
      </c>
      <c r="H498" s="55">
        <v>13.1</v>
      </c>
      <c r="I498" s="57">
        <f>H498/G498*100</f>
        <v>128.81022615535889</v>
      </c>
    </row>
    <row r="499" spans="1:13" hidden="1" x14ac:dyDescent="0.2">
      <c r="C499">
        <v>91</v>
      </c>
      <c r="D499">
        <v>150</v>
      </c>
      <c r="E499">
        <v>100</v>
      </c>
      <c r="I499" s="57" t="e">
        <f>H499/G499*100</f>
        <v>#DIV/0!</v>
      </c>
    </row>
    <row r="500" spans="1:13" hidden="1" x14ac:dyDescent="0.2">
      <c r="C500">
        <v>22</v>
      </c>
      <c r="E500">
        <v>0</v>
      </c>
      <c r="I500" s="57">
        <v>0</v>
      </c>
    </row>
    <row r="501" spans="1:13" hidden="1" x14ac:dyDescent="0.2">
      <c r="A501" s="54">
        <v>642014</v>
      </c>
      <c r="B501" s="55" t="s">
        <v>160</v>
      </c>
      <c r="C501">
        <v>20</v>
      </c>
      <c r="E501">
        <v>0</v>
      </c>
      <c r="I501" s="57" t="s">
        <v>15</v>
      </c>
    </row>
    <row r="502" spans="1:13" hidden="1" x14ac:dyDescent="0.2">
      <c r="A502" s="54" t="s">
        <v>161</v>
      </c>
      <c r="B502" s="55" t="s">
        <v>162</v>
      </c>
      <c r="C502">
        <v>130</v>
      </c>
      <c r="E502">
        <v>0</v>
      </c>
    </row>
    <row r="503" spans="1:13" ht="18.75" x14ac:dyDescent="0.3">
      <c r="B503" s="119" t="s">
        <v>163</v>
      </c>
      <c r="C503" s="120">
        <f>C496+C484+C477+C453+C428+C372+C360+C337+C316+C305+C299+C294+C290+C253+C238+C233+C224+C191+C181+C175+C168+C164+C156+C151+C131+C104+C99+C95+C81+C76+C14+C395+C365+C72</f>
        <v>97983</v>
      </c>
      <c r="D503" s="120">
        <f>D496+D484+D477+D453+D428+D372+D360+D337+D316+D305+D299+D294+D290+D253+D238+D233+D224+D191+D181+D175+D168+D164+D156+D151+D131+D104+D99+D95+D81+D76+D14+D395+D365+D72</f>
        <v>60313</v>
      </c>
      <c r="E503" s="120">
        <f>E496+E484+E477+E453+E428+E372+E360+E337+E316+E305+E299+E294+E290+E253+E238+E233+E224+E191+E181+E175+E168+E164+E156+E151+E131+E104+E99+E95+E81+E76+E14+E395+E365+E72</f>
        <v>86352</v>
      </c>
      <c r="F503" s="121">
        <v>2109.41</v>
      </c>
      <c r="G503" s="121">
        <f>G496+G484+G453+G428+G395+G365+G337+G316+G253+G238+G233+G224+G195+G190+G181+G175+G168+G164+G156+G154+G151+G131+G104+G99+G95+G81+G76+G72+G14</f>
        <v>3032.07</v>
      </c>
      <c r="H503" s="121">
        <f>H496+H484+H453+H428+H395+H365+H337+H316+H253+H238+H233+H224+H195+H190+H181+H175+H168+H164+H156+H154+H151+H131+H104+H99+H95+H81+H76+H72+H14</f>
        <v>2191.65</v>
      </c>
      <c r="I503" s="57">
        <f>H503/G503*100</f>
        <v>72.282302189593253</v>
      </c>
      <c r="J503" s="122"/>
      <c r="K503" s="121"/>
      <c r="L503" s="110"/>
    </row>
    <row r="504" spans="1:13" hidden="1" x14ac:dyDescent="0.2">
      <c r="A504" s="43"/>
      <c r="B504" s="44"/>
      <c r="C504" s="45"/>
      <c r="D504" s="44"/>
      <c r="E504" s="44"/>
      <c r="F504" s="44"/>
      <c r="G504" s="46"/>
      <c r="H504" s="44"/>
      <c r="I504" s="47"/>
    </row>
    <row r="505" spans="1:13" hidden="1" x14ac:dyDescent="0.2">
      <c r="A505" s="43"/>
      <c r="B505" s="44"/>
      <c r="C505" s="45"/>
      <c r="D505" s="44"/>
      <c r="E505" s="44"/>
      <c r="F505" s="44"/>
      <c r="G505" s="46"/>
      <c r="H505" s="44"/>
      <c r="I505" s="47"/>
    </row>
    <row r="506" spans="1:13" hidden="1" x14ac:dyDescent="0.2">
      <c r="A506" s="63"/>
      <c r="B506" s="64"/>
      <c r="C506" s="93"/>
      <c r="D506" s="93"/>
      <c r="E506" s="93"/>
      <c r="F506" s="64"/>
      <c r="G506" s="76"/>
      <c r="H506" s="64"/>
      <c r="I506" s="99"/>
    </row>
    <row r="507" spans="1:13" ht="15.75" hidden="1" x14ac:dyDescent="0.25">
      <c r="B507" s="61"/>
    </row>
    <row r="508" spans="1:13" hidden="1" x14ac:dyDescent="0.2"/>
    <row r="509" spans="1:13" hidden="1" x14ac:dyDescent="0.2"/>
    <row r="510" spans="1:13" ht="12.75" hidden="1" x14ac:dyDescent="0.2">
      <c r="A510" s="63"/>
      <c r="C510" s="65"/>
      <c r="D510" s="65"/>
      <c r="E510" s="65"/>
      <c r="F510" s="64"/>
      <c r="G510" s="64"/>
      <c r="H510" s="64"/>
      <c r="J510" s="64"/>
    </row>
    <row r="511" spans="1:13" hidden="1" x14ac:dyDescent="0.2">
      <c r="A511" s="43" t="s">
        <v>3</v>
      </c>
      <c r="B511" s="44" t="s">
        <v>4</v>
      </c>
      <c r="C511" s="45" t="s">
        <v>5</v>
      </c>
      <c r="D511" s="44" t="s">
        <v>6</v>
      </c>
      <c r="E511" s="44" t="s">
        <v>7</v>
      </c>
      <c r="F511" s="44"/>
      <c r="G511" s="46"/>
      <c r="H511" s="44"/>
      <c r="I511" s="47" t="s">
        <v>10</v>
      </c>
      <c r="J511" s="48"/>
      <c r="K511" s="49"/>
      <c r="L511" s="84"/>
      <c r="M511" s="60" t="s">
        <v>123</v>
      </c>
    </row>
    <row r="512" spans="1:13" x14ac:dyDescent="0.2">
      <c r="A512" s="43"/>
      <c r="B512" s="44"/>
      <c r="C512" s="45"/>
      <c r="D512" s="44"/>
      <c r="E512" s="44"/>
      <c r="F512" s="44"/>
      <c r="G512" s="46"/>
      <c r="H512" s="44"/>
      <c r="I512" s="47"/>
      <c r="J512" s="48"/>
      <c r="K512" s="49"/>
      <c r="L512" s="84"/>
    </row>
    <row r="513" spans="1:13" x14ac:dyDescent="0.2">
      <c r="A513" s="63"/>
      <c r="B513" s="64" t="s">
        <v>164</v>
      </c>
      <c r="C513" s="93"/>
      <c r="D513" s="93"/>
      <c r="E513" s="93"/>
      <c r="F513" s="64"/>
      <c r="G513" s="76"/>
      <c r="H513" s="64"/>
      <c r="I513" s="99"/>
      <c r="J513" s="64"/>
      <c r="K513" s="81"/>
      <c r="L513" s="82"/>
    </row>
    <row r="514" spans="1:13" hidden="1" x14ac:dyDescent="0.2">
      <c r="A514" s="63"/>
      <c r="B514" s="64"/>
      <c r="C514" s="93"/>
      <c r="D514" s="93"/>
      <c r="E514" s="93"/>
      <c r="F514" s="64"/>
      <c r="G514" s="76"/>
      <c r="H514" s="64"/>
      <c r="I514" s="99"/>
      <c r="J514" s="64"/>
      <c r="K514" s="81"/>
      <c r="L514" s="82"/>
    </row>
    <row r="515" spans="1:13" ht="12.75" hidden="1" x14ac:dyDescent="0.2">
      <c r="A515" s="63" t="s">
        <v>165</v>
      </c>
      <c r="B515" s="55" t="s">
        <v>15</v>
      </c>
      <c r="C515" s="65">
        <v>300</v>
      </c>
      <c r="D515" s="65">
        <f>SUM(D519:D526)</f>
        <v>2660</v>
      </c>
      <c r="E515" s="65">
        <f>SUM(E519:E526)</f>
        <v>2130</v>
      </c>
      <c r="F515" s="64">
        <v>0</v>
      </c>
      <c r="G515" s="64"/>
      <c r="H515" s="64"/>
      <c r="I515" s="57" t="e">
        <f>H515/G515*100</f>
        <v>#DIV/0!</v>
      </c>
      <c r="J515" s="64"/>
      <c r="K515" s="100"/>
      <c r="L515" s="82"/>
    </row>
    <row r="516" spans="1:13" hidden="1" x14ac:dyDescent="0.2">
      <c r="A516" s="54">
        <v>711003</v>
      </c>
      <c r="B516" s="55" t="s">
        <v>166</v>
      </c>
      <c r="D516">
        <v>650</v>
      </c>
      <c r="I516" s="57" t="s">
        <v>15</v>
      </c>
      <c r="K516" s="81"/>
      <c r="L516" s="82"/>
    </row>
    <row r="517" spans="1:13" hidden="1" x14ac:dyDescent="0.2">
      <c r="A517" s="54">
        <v>713002</v>
      </c>
      <c r="B517" s="55" t="s">
        <v>167</v>
      </c>
      <c r="D517">
        <v>615</v>
      </c>
    </row>
    <row r="518" spans="1:13" hidden="1" x14ac:dyDescent="0.2">
      <c r="A518" s="54" t="s">
        <v>168</v>
      </c>
      <c r="B518" s="55" t="s">
        <v>169</v>
      </c>
      <c r="D518">
        <v>360</v>
      </c>
    </row>
    <row r="519" spans="1:13" hidden="1" x14ac:dyDescent="0.2">
      <c r="A519" s="54">
        <v>713003</v>
      </c>
      <c r="B519" s="55" t="s">
        <v>170</v>
      </c>
      <c r="D519">
        <v>100</v>
      </c>
    </row>
    <row r="520" spans="1:13" hidden="1" x14ac:dyDescent="0.2">
      <c r="A520" s="54">
        <v>713003</v>
      </c>
      <c r="B520" s="55" t="s">
        <v>171</v>
      </c>
      <c r="E520">
        <v>80</v>
      </c>
    </row>
    <row r="521" spans="1:13" hidden="1" x14ac:dyDescent="0.2">
      <c r="A521" s="54">
        <v>713004</v>
      </c>
      <c r="B521" s="55" t="s">
        <v>172</v>
      </c>
      <c r="E521">
        <v>350</v>
      </c>
      <c r="I521" s="57">
        <v>0</v>
      </c>
      <c r="K521" s="81"/>
      <c r="L521" s="82"/>
    </row>
    <row r="522" spans="1:13" hidden="1" x14ac:dyDescent="0.2">
      <c r="A522" s="54">
        <v>713004</v>
      </c>
      <c r="B522" s="55" t="s">
        <v>173</v>
      </c>
      <c r="F522" s="55">
        <v>0</v>
      </c>
      <c r="I522" s="57" t="e">
        <f>H522/G522*100</f>
        <v>#DIV/0!</v>
      </c>
      <c r="K522" s="81"/>
      <c r="L522" s="82"/>
    </row>
    <row r="523" spans="1:13" hidden="1" x14ac:dyDescent="0.2">
      <c r="A523" s="54">
        <v>714004</v>
      </c>
      <c r="B523" s="55" t="s">
        <v>174</v>
      </c>
      <c r="C523">
        <v>300</v>
      </c>
      <c r="E523">
        <v>700</v>
      </c>
      <c r="F523" s="55">
        <v>0</v>
      </c>
      <c r="I523" s="57">
        <v>0</v>
      </c>
      <c r="K523" s="81"/>
      <c r="L523" s="82"/>
    </row>
    <row r="524" spans="1:13" x14ac:dyDescent="0.2">
      <c r="A524" s="123" t="s">
        <v>17</v>
      </c>
      <c r="B524" s="55" t="s">
        <v>175</v>
      </c>
      <c r="C524" s="65">
        <v>0</v>
      </c>
      <c r="D524" s="65">
        <v>1280</v>
      </c>
      <c r="E524" s="65">
        <v>500</v>
      </c>
      <c r="F524" s="64"/>
      <c r="G524" s="76">
        <v>57.4</v>
      </c>
      <c r="H524" s="64">
        <v>26.75</v>
      </c>
      <c r="I524" s="57">
        <f>H524/G524*100</f>
        <v>46.602787456445995</v>
      </c>
      <c r="J524" s="82"/>
      <c r="K524" s="81"/>
      <c r="L524" s="82"/>
    </row>
    <row r="525" spans="1:13" hidden="1" x14ac:dyDescent="0.2">
      <c r="D525">
        <v>1280</v>
      </c>
      <c r="E525">
        <v>500</v>
      </c>
      <c r="G525" s="56">
        <v>0</v>
      </c>
      <c r="K525" s="81"/>
      <c r="L525" s="82"/>
    </row>
    <row r="526" spans="1:13" hidden="1" x14ac:dyDescent="0.2">
      <c r="I526" s="57" t="s">
        <v>15</v>
      </c>
    </row>
    <row r="527" spans="1:13" hidden="1" x14ac:dyDescent="0.2">
      <c r="A527" s="63"/>
      <c r="C527" s="65">
        <v>0</v>
      </c>
      <c r="D527" s="65">
        <v>0</v>
      </c>
      <c r="E527" s="65">
        <v>500</v>
      </c>
      <c r="F527" s="64"/>
      <c r="G527" s="76"/>
      <c r="H527" s="64"/>
      <c r="J527" s="110"/>
      <c r="K527" s="109"/>
      <c r="L527" s="110"/>
    </row>
    <row r="528" spans="1:13" hidden="1" x14ac:dyDescent="0.2">
      <c r="A528" s="54">
        <v>716</v>
      </c>
      <c r="B528" s="55" t="s">
        <v>176</v>
      </c>
      <c r="E528">
        <v>500</v>
      </c>
      <c r="K528" s="81"/>
      <c r="L528" s="82"/>
      <c r="M528" s="60" t="s">
        <v>15</v>
      </c>
    </row>
    <row r="529" spans="1:13" hidden="1" x14ac:dyDescent="0.2">
      <c r="A529" s="63"/>
      <c r="D529" s="65">
        <v>500</v>
      </c>
      <c r="E529">
        <v>0</v>
      </c>
      <c r="G529" s="76"/>
    </row>
    <row r="530" spans="1:13" hidden="1" x14ac:dyDescent="0.2">
      <c r="C530">
        <v>0</v>
      </c>
      <c r="D530">
        <v>500</v>
      </c>
      <c r="J530" s="108"/>
      <c r="K530" s="124"/>
      <c r="L530" s="108"/>
      <c r="M530" s="60" t="s">
        <v>15</v>
      </c>
    </row>
    <row r="531" spans="1:13" hidden="1" x14ac:dyDescent="0.2">
      <c r="A531" s="43" t="s">
        <v>3</v>
      </c>
      <c r="B531" s="44" t="s">
        <v>4</v>
      </c>
      <c r="C531" s="45" t="s">
        <v>5</v>
      </c>
      <c r="D531" s="44" t="s">
        <v>6</v>
      </c>
      <c r="E531" s="44" t="s">
        <v>7</v>
      </c>
      <c r="F531" s="44"/>
      <c r="G531" s="46"/>
      <c r="H531" s="44"/>
      <c r="I531" s="47"/>
    </row>
    <row r="532" spans="1:13" hidden="1" x14ac:dyDescent="0.2">
      <c r="A532" s="43" t="s">
        <v>52</v>
      </c>
      <c r="B532" s="44"/>
      <c r="C532" s="45">
        <v>2005</v>
      </c>
      <c r="D532" s="44">
        <v>2006</v>
      </c>
      <c r="E532" s="44">
        <v>2007</v>
      </c>
      <c r="F532" s="44"/>
      <c r="G532" s="46"/>
      <c r="H532" s="44"/>
      <c r="I532" s="47"/>
    </row>
    <row r="533" spans="1:13" hidden="1" x14ac:dyDescent="0.2">
      <c r="A533" s="63"/>
      <c r="B533" s="64"/>
      <c r="C533" s="93"/>
      <c r="D533" s="93"/>
      <c r="E533" s="93"/>
      <c r="F533" s="64"/>
      <c r="G533" s="76"/>
      <c r="H533" s="64"/>
      <c r="I533" s="99"/>
    </row>
    <row r="534" spans="1:13" x14ac:dyDescent="0.2">
      <c r="A534" s="63"/>
      <c r="B534" s="55" t="s">
        <v>177</v>
      </c>
      <c r="C534" s="93"/>
      <c r="D534" s="93"/>
      <c r="E534" s="93"/>
      <c r="F534" s="64"/>
      <c r="G534" s="56">
        <v>55</v>
      </c>
      <c r="H534" s="72">
        <v>24.35</v>
      </c>
      <c r="I534" s="57">
        <f>H534/G534*100</f>
        <v>44.272727272727273</v>
      </c>
    </row>
    <row r="535" spans="1:13" x14ac:dyDescent="0.2">
      <c r="A535" s="63"/>
      <c r="B535" s="72" t="s">
        <v>178</v>
      </c>
      <c r="C535" s="93"/>
      <c r="D535" s="93"/>
      <c r="E535" s="93"/>
      <c r="F535" s="64"/>
      <c r="G535" s="56">
        <v>2.4</v>
      </c>
      <c r="H535" s="72">
        <v>2.4</v>
      </c>
      <c r="I535" s="57">
        <v>0</v>
      </c>
    </row>
    <row r="536" spans="1:13" x14ac:dyDescent="0.2">
      <c r="A536" s="63" t="s">
        <v>179</v>
      </c>
      <c r="C536" s="65">
        <v>322</v>
      </c>
      <c r="D536" s="65">
        <v>500</v>
      </c>
      <c r="E536" s="65">
        <v>700</v>
      </c>
      <c r="F536" s="64"/>
      <c r="G536" s="76">
        <v>146.37</v>
      </c>
      <c r="H536" s="100">
        <v>132.87</v>
      </c>
      <c r="I536" s="57">
        <f>H536/G536*100</f>
        <v>90.776798524287756</v>
      </c>
      <c r="J536" s="82"/>
      <c r="K536" s="81"/>
      <c r="L536" s="82"/>
    </row>
    <row r="537" spans="1:13" x14ac:dyDescent="0.2">
      <c r="A537" s="63">
        <v>716</v>
      </c>
      <c r="B537" s="55" t="s">
        <v>180</v>
      </c>
      <c r="C537" s="65"/>
      <c r="D537" s="65"/>
      <c r="E537" s="65"/>
      <c r="F537" s="64"/>
      <c r="G537" s="56">
        <v>22.5</v>
      </c>
      <c r="H537" s="72">
        <v>12.34</v>
      </c>
      <c r="I537" s="57">
        <f>H537/G537*100</f>
        <v>54.844444444444441</v>
      </c>
      <c r="J537" s="82"/>
      <c r="K537" s="81"/>
      <c r="L537" s="82"/>
    </row>
    <row r="538" spans="1:13" x14ac:dyDescent="0.2">
      <c r="A538" s="54">
        <v>711</v>
      </c>
      <c r="B538" s="55" t="s">
        <v>181</v>
      </c>
      <c r="C538">
        <v>241</v>
      </c>
      <c r="D538">
        <v>300</v>
      </c>
      <c r="E538">
        <v>400</v>
      </c>
      <c r="G538" s="56">
        <v>123.87</v>
      </c>
      <c r="H538" s="55">
        <v>120.33</v>
      </c>
      <c r="I538" s="57">
        <f>H538/G538*100</f>
        <v>97.142165173165409</v>
      </c>
    </row>
    <row r="539" spans="1:13" hidden="1" x14ac:dyDescent="0.2"/>
    <row r="540" spans="1:13" hidden="1" x14ac:dyDescent="0.2">
      <c r="C540">
        <v>81</v>
      </c>
      <c r="D540">
        <v>200</v>
      </c>
      <c r="E540">
        <v>300</v>
      </c>
      <c r="M540" s="60" t="s">
        <v>15</v>
      </c>
    </row>
    <row r="541" spans="1:13" hidden="1" x14ac:dyDescent="0.2">
      <c r="I541" s="57">
        <v>0</v>
      </c>
      <c r="K541" s="81"/>
      <c r="L541" s="82"/>
    </row>
    <row r="542" spans="1:13" hidden="1" x14ac:dyDescent="0.2">
      <c r="I542" s="57">
        <v>0</v>
      </c>
      <c r="K542" s="81"/>
      <c r="L542" s="82"/>
    </row>
    <row r="543" spans="1:13" hidden="1" x14ac:dyDescent="0.2">
      <c r="A543" s="43" t="s">
        <v>3</v>
      </c>
      <c r="B543" s="44"/>
      <c r="C543" s="45"/>
      <c r="D543" s="44"/>
      <c r="E543" s="44"/>
      <c r="F543" s="44"/>
      <c r="G543" s="46"/>
      <c r="H543" s="44"/>
      <c r="I543" s="47"/>
      <c r="K543" s="87"/>
      <c r="L543" s="82"/>
    </row>
    <row r="544" spans="1:13" hidden="1" x14ac:dyDescent="0.2">
      <c r="A544" s="43">
        <v>0</v>
      </c>
      <c r="B544" s="44"/>
      <c r="C544" s="45"/>
      <c r="D544" s="44"/>
      <c r="E544" s="44"/>
      <c r="F544" s="44"/>
      <c r="G544" s="46"/>
      <c r="H544" s="44"/>
      <c r="I544" s="47"/>
      <c r="K544" s="88"/>
      <c r="L544" s="82"/>
    </row>
    <row r="545" spans="1:13" hidden="1" x14ac:dyDescent="0.2">
      <c r="A545" s="63"/>
      <c r="C545" s="94">
        <v>756</v>
      </c>
      <c r="D545" s="65">
        <v>1400</v>
      </c>
      <c r="E545" s="65">
        <v>500</v>
      </c>
      <c r="F545" s="76"/>
      <c r="G545" s="76"/>
      <c r="H545" s="76"/>
      <c r="I545" s="57" t="e">
        <f>H545/G545*100</f>
        <v>#DIV/0!</v>
      </c>
      <c r="J545" s="82"/>
      <c r="K545" s="67"/>
      <c r="L545" s="82"/>
    </row>
    <row r="546" spans="1:13" hidden="1" x14ac:dyDescent="0.2">
      <c r="C546">
        <v>756</v>
      </c>
      <c r="D546">
        <v>1400</v>
      </c>
      <c r="E546">
        <v>500</v>
      </c>
      <c r="K546" s="81"/>
      <c r="L546" s="82"/>
    </row>
    <row r="547" spans="1:13" hidden="1" x14ac:dyDescent="0.2">
      <c r="E547">
        <v>0</v>
      </c>
      <c r="I547" s="57" t="e">
        <f>H547/G547*100</f>
        <v>#DIV/0!</v>
      </c>
      <c r="K547" s="81"/>
      <c r="L547" s="82"/>
    </row>
    <row r="548" spans="1:13" hidden="1" x14ac:dyDescent="0.2">
      <c r="K548" s="81"/>
      <c r="L548" s="82"/>
    </row>
    <row r="549" spans="1:13" hidden="1" x14ac:dyDescent="0.2">
      <c r="K549" s="81"/>
      <c r="L549" s="82"/>
    </row>
    <row r="550" spans="1:13" hidden="1" x14ac:dyDescent="0.2">
      <c r="K550" s="81"/>
      <c r="L550" s="82"/>
    </row>
    <row r="551" spans="1:13" hidden="1" x14ac:dyDescent="0.2">
      <c r="A551" s="43"/>
      <c r="B551" s="44"/>
      <c r="C551" s="45" t="s">
        <v>5</v>
      </c>
      <c r="D551" s="44" t="s">
        <v>6</v>
      </c>
      <c r="E551" s="44" t="s">
        <v>7</v>
      </c>
      <c r="F551" s="44"/>
      <c r="G551" s="46"/>
      <c r="H551" s="44"/>
      <c r="I551" s="47" t="s">
        <v>10</v>
      </c>
      <c r="J551" s="48"/>
      <c r="K551" s="49"/>
      <c r="L551" s="84"/>
      <c r="M551" s="60" t="s">
        <v>123</v>
      </c>
    </row>
    <row r="552" spans="1:13" hidden="1" x14ac:dyDescent="0.2">
      <c r="A552" s="43"/>
      <c r="B552" s="44"/>
      <c r="C552" s="45">
        <v>2005</v>
      </c>
      <c r="D552" s="44" t="s">
        <v>12</v>
      </c>
      <c r="E552" s="44">
        <v>2007</v>
      </c>
      <c r="F552" s="44"/>
      <c r="G552" s="46"/>
      <c r="H552" s="44"/>
      <c r="I552" s="47" t="s">
        <v>14</v>
      </c>
      <c r="J552" s="44"/>
      <c r="K552" s="51"/>
      <c r="L552" s="82"/>
    </row>
    <row r="553" spans="1:13" hidden="1" x14ac:dyDescent="0.2">
      <c r="A553" s="63"/>
      <c r="B553" s="64"/>
      <c r="C553" s="93"/>
      <c r="D553" s="93"/>
      <c r="E553" s="93"/>
      <c r="F553" s="64"/>
      <c r="G553" s="76"/>
      <c r="H553" s="64"/>
      <c r="I553" s="99"/>
      <c r="J553" s="82"/>
      <c r="K553" s="81"/>
      <c r="L553" s="82"/>
    </row>
    <row r="554" spans="1:13" hidden="1" x14ac:dyDescent="0.2">
      <c r="A554" s="63"/>
      <c r="B554" s="64"/>
      <c r="C554" s="93"/>
      <c r="D554" s="93"/>
      <c r="E554" s="93"/>
      <c r="F554" s="64"/>
      <c r="G554" s="76"/>
      <c r="H554" s="64"/>
      <c r="I554" s="99"/>
      <c r="J554" s="82"/>
      <c r="K554" s="81"/>
      <c r="L554" s="82"/>
    </row>
    <row r="555" spans="1:13" hidden="1" x14ac:dyDescent="0.2">
      <c r="A555" s="43"/>
      <c r="B555" s="44"/>
      <c r="C555" s="45"/>
      <c r="D555" s="44"/>
      <c r="E555" s="44"/>
      <c r="F555" s="44"/>
      <c r="G555" s="46"/>
      <c r="H555" s="44"/>
      <c r="I555" s="47"/>
      <c r="J555" s="82"/>
      <c r="K555" s="81"/>
      <c r="L555" s="82"/>
    </row>
    <row r="556" spans="1:13" hidden="1" x14ac:dyDescent="0.2">
      <c r="A556" s="43"/>
      <c r="B556" s="44"/>
      <c r="C556" s="45"/>
      <c r="D556" s="44"/>
      <c r="E556" s="44"/>
      <c r="F556" s="44"/>
      <c r="G556" s="46"/>
      <c r="H556" s="44"/>
      <c r="I556" s="47"/>
      <c r="J556" s="82"/>
      <c r="K556" s="81"/>
      <c r="L556" s="82"/>
    </row>
    <row r="557" spans="1:13" hidden="1" x14ac:dyDescent="0.2">
      <c r="A557" s="63"/>
      <c r="C557" s="65">
        <v>99</v>
      </c>
      <c r="D557" s="65">
        <v>300</v>
      </c>
      <c r="E557" s="65">
        <v>300</v>
      </c>
      <c r="F557" s="64"/>
      <c r="G557" s="76">
        <v>0</v>
      </c>
      <c r="H557" s="64"/>
      <c r="I557" s="57" t="e">
        <f>H557/G557*100</f>
        <v>#DIV/0!</v>
      </c>
      <c r="K557" s="81"/>
      <c r="L557" s="82"/>
    </row>
    <row r="558" spans="1:13" hidden="1" x14ac:dyDescent="0.2">
      <c r="A558" s="91"/>
      <c r="D558" s="70">
        <v>200</v>
      </c>
      <c r="G558" s="56">
        <v>0</v>
      </c>
      <c r="I558" s="57" t="e">
        <f>H558/G558*100</f>
        <v>#DIV/0!</v>
      </c>
    </row>
    <row r="559" spans="1:13" hidden="1" x14ac:dyDescent="0.2">
      <c r="A559" s="43"/>
      <c r="B559" s="44"/>
      <c r="C559" s="45"/>
      <c r="D559" s="44"/>
      <c r="E559" s="44"/>
      <c r="F559" s="44"/>
      <c r="G559" s="46"/>
      <c r="H559" s="44"/>
      <c r="I559" s="47"/>
    </row>
    <row r="560" spans="1:13" hidden="1" x14ac:dyDescent="0.2">
      <c r="A560" s="43"/>
      <c r="B560" s="44"/>
      <c r="C560" s="45"/>
      <c r="D560" s="44"/>
      <c r="E560" s="44"/>
      <c r="F560" s="44"/>
      <c r="G560" s="46"/>
      <c r="H560" s="44"/>
      <c r="I560" s="47"/>
    </row>
    <row r="561" spans="1:13" hidden="1" x14ac:dyDescent="0.2">
      <c r="A561" s="63"/>
      <c r="B561" s="64"/>
      <c r="C561" s="93"/>
      <c r="D561" s="93"/>
      <c r="E561" s="93"/>
      <c r="F561" s="64"/>
      <c r="G561" s="76"/>
      <c r="H561" s="64"/>
      <c r="I561" s="99"/>
    </row>
    <row r="562" spans="1:13" hidden="1" x14ac:dyDescent="0.2">
      <c r="A562" s="43"/>
      <c r="B562" s="44"/>
      <c r="C562" s="45"/>
      <c r="D562" s="44"/>
      <c r="E562" s="44"/>
      <c r="F562" s="44"/>
      <c r="G562" s="46"/>
      <c r="H562" s="44"/>
      <c r="I562" s="47"/>
    </row>
    <row r="563" spans="1:13" hidden="1" x14ac:dyDescent="0.2">
      <c r="A563" s="43"/>
      <c r="B563" s="44"/>
      <c r="C563" s="45"/>
      <c r="D563" s="44"/>
      <c r="E563" s="44"/>
      <c r="F563" s="44"/>
      <c r="G563" s="46"/>
      <c r="H563" s="44"/>
      <c r="I563" s="47"/>
    </row>
    <row r="564" spans="1:13" hidden="1" x14ac:dyDescent="0.2">
      <c r="A564" s="123"/>
      <c r="B564" s="64"/>
      <c r="C564" s="93"/>
      <c r="D564" s="93"/>
      <c r="E564" s="93"/>
      <c r="F564" s="64"/>
      <c r="G564" s="76"/>
      <c r="H564" s="64"/>
      <c r="I564" s="99"/>
    </row>
    <row r="565" spans="1:13" hidden="1" x14ac:dyDescent="0.2">
      <c r="A565" s="63"/>
      <c r="B565" s="72"/>
      <c r="C565" s="93"/>
      <c r="D565" s="93"/>
      <c r="E565" s="93"/>
      <c r="F565" s="72"/>
      <c r="G565" s="107"/>
      <c r="H565" s="72"/>
    </row>
    <row r="566" spans="1:13" hidden="1" x14ac:dyDescent="0.2">
      <c r="C566">
        <v>99</v>
      </c>
      <c r="D566">
        <v>100</v>
      </c>
      <c r="E566">
        <v>300</v>
      </c>
      <c r="I566" s="57">
        <v>0</v>
      </c>
    </row>
    <row r="567" spans="1:13" hidden="1" x14ac:dyDescent="0.2">
      <c r="I567" s="57" t="e">
        <f>H567/G567*100</f>
        <v>#DIV/0!</v>
      </c>
    </row>
    <row r="568" spans="1:13" hidden="1" x14ac:dyDescent="0.2">
      <c r="A568" s="63"/>
      <c r="F568" s="64"/>
      <c r="G568" s="76"/>
      <c r="H568" s="64"/>
      <c r="I568" s="57">
        <v>0</v>
      </c>
      <c r="K568" s="81"/>
      <c r="L568" s="82"/>
      <c r="M568" s="60" t="s">
        <v>15</v>
      </c>
    </row>
    <row r="569" spans="1:13" hidden="1" x14ac:dyDescent="0.2">
      <c r="I569" s="57">
        <v>0</v>
      </c>
      <c r="K569" s="81"/>
      <c r="L569" s="82"/>
    </row>
    <row r="570" spans="1:13" hidden="1" x14ac:dyDescent="0.2">
      <c r="A570" s="63"/>
      <c r="C570" s="65">
        <v>0</v>
      </c>
      <c r="D570" s="65">
        <v>400</v>
      </c>
      <c r="E570" s="65">
        <v>0</v>
      </c>
      <c r="F570" s="64"/>
      <c r="G570" s="76"/>
      <c r="H570" s="64"/>
      <c r="I570" s="57" t="e">
        <f>H570/G570*100</f>
        <v>#DIV/0!</v>
      </c>
    </row>
    <row r="571" spans="1:13" hidden="1" x14ac:dyDescent="0.2">
      <c r="A571" s="91"/>
    </row>
    <row r="572" spans="1:13" hidden="1" x14ac:dyDescent="0.2">
      <c r="M572" s="60" t="s">
        <v>182</v>
      </c>
    </row>
    <row r="573" spans="1:13" hidden="1" x14ac:dyDescent="0.2">
      <c r="A573" s="63"/>
      <c r="C573" s="65">
        <v>528</v>
      </c>
      <c r="D573" s="65">
        <v>70</v>
      </c>
      <c r="E573">
        <v>0</v>
      </c>
    </row>
    <row r="574" spans="1:13" hidden="1" x14ac:dyDescent="0.2">
      <c r="A574" s="91"/>
      <c r="C574">
        <v>528</v>
      </c>
    </row>
    <row r="575" spans="1:13" hidden="1" x14ac:dyDescent="0.2">
      <c r="A575" s="91"/>
      <c r="D575">
        <v>70</v>
      </c>
    </row>
    <row r="576" spans="1:13" hidden="1" x14ac:dyDescent="0.2">
      <c r="A576" s="63"/>
      <c r="G576" s="76"/>
      <c r="I576" s="57" t="e">
        <f>H576/G576*100</f>
        <v>#DIV/0!</v>
      </c>
    </row>
    <row r="577" spans="1:12" hidden="1" x14ac:dyDescent="0.2"/>
    <row r="578" spans="1:12" hidden="1" x14ac:dyDescent="0.2"/>
    <row r="579" spans="1:12" hidden="1" x14ac:dyDescent="0.2">
      <c r="A579" s="63"/>
      <c r="B579" s="64"/>
      <c r="C579" s="93"/>
      <c r="D579" s="93"/>
      <c r="E579" s="93"/>
      <c r="F579" s="64"/>
      <c r="G579" s="76"/>
      <c r="H579" s="64"/>
    </row>
    <row r="580" spans="1:12" hidden="1" x14ac:dyDescent="0.2">
      <c r="A580" s="63"/>
      <c r="B580" s="64"/>
      <c r="C580" s="93"/>
      <c r="D580" s="93"/>
      <c r="E580" s="93"/>
      <c r="F580" s="64"/>
      <c r="G580" s="76"/>
      <c r="H580" s="64"/>
      <c r="I580" s="99"/>
    </row>
    <row r="581" spans="1:12" hidden="1" x14ac:dyDescent="0.2">
      <c r="A581" s="63"/>
      <c r="B581" s="64"/>
      <c r="C581" s="65">
        <v>1967</v>
      </c>
      <c r="D581" s="65">
        <v>1679</v>
      </c>
      <c r="E581" s="65">
        <v>4100</v>
      </c>
      <c r="F581" s="64"/>
      <c r="G581" s="76"/>
      <c r="H581" s="64"/>
      <c r="I581" s="57" t="e">
        <f>H581/G581*100</f>
        <v>#DIV/0!</v>
      </c>
      <c r="J581" s="108"/>
      <c r="K581" s="109"/>
      <c r="L581" s="110"/>
    </row>
    <row r="582" spans="1:12" hidden="1" x14ac:dyDescent="0.2">
      <c r="A582" s="91"/>
      <c r="D582">
        <v>250</v>
      </c>
      <c r="I582" s="57" t="e">
        <f>H582/G582*100</f>
        <v>#DIV/0!</v>
      </c>
    </row>
    <row r="583" spans="1:12" hidden="1" x14ac:dyDescent="0.2">
      <c r="C583">
        <v>1967</v>
      </c>
      <c r="D583">
        <v>156</v>
      </c>
      <c r="J583" s="108"/>
      <c r="K583" s="109"/>
      <c r="L583" s="110"/>
    </row>
    <row r="584" spans="1:12" hidden="1" x14ac:dyDescent="0.2">
      <c r="E584">
        <v>200</v>
      </c>
    </row>
    <row r="585" spans="1:12" hidden="1" x14ac:dyDescent="0.2">
      <c r="D585">
        <v>1093</v>
      </c>
      <c r="E585">
        <v>2500</v>
      </c>
    </row>
    <row r="586" spans="1:12" hidden="1" x14ac:dyDescent="0.2">
      <c r="D586">
        <v>180</v>
      </c>
    </row>
    <row r="587" spans="1:12" hidden="1" x14ac:dyDescent="0.2">
      <c r="I587" s="57" t="e">
        <f>H587/G587*100</f>
        <v>#DIV/0!</v>
      </c>
      <c r="K587" s="81"/>
      <c r="L587" s="82"/>
    </row>
    <row r="588" spans="1:12" hidden="1" x14ac:dyDescent="0.2">
      <c r="E588">
        <v>1400</v>
      </c>
    </row>
    <row r="589" spans="1:12" hidden="1" x14ac:dyDescent="0.2"/>
    <row r="590" spans="1:12" hidden="1" x14ac:dyDescent="0.2"/>
    <row r="591" spans="1:12" hidden="1" x14ac:dyDescent="0.2">
      <c r="A591" s="125"/>
      <c r="B591" s="64"/>
      <c r="F591" s="64"/>
      <c r="G591" s="76"/>
      <c r="H591" s="64"/>
      <c r="I591" s="57" t="e">
        <f>H591/G591*100</f>
        <v>#DIV/0!</v>
      </c>
    </row>
    <row r="592" spans="1:12" hidden="1" x14ac:dyDescent="0.2"/>
    <row r="593" spans="1:12" hidden="1" x14ac:dyDescent="0.2"/>
    <row r="594" spans="1:12" x14ac:dyDescent="0.2">
      <c r="A594" s="63" t="s">
        <v>98</v>
      </c>
      <c r="B594" s="64" t="s">
        <v>99</v>
      </c>
      <c r="G594" s="76">
        <v>89</v>
      </c>
      <c r="H594" s="64">
        <v>2.58</v>
      </c>
      <c r="I594" s="57">
        <f>H594/G594*100</f>
        <v>2.898876404494382</v>
      </c>
    </row>
    <row r="595" spans="1:12" x14ac:dyDescent="0.2">
      <c r="A595" s="54">
        <v>717002</v>
      </c>
      <c r="B595" s="55" t="s">
        <v>183</v>
      </c>
      <c r="G595" s="56">
        <v>6</v>
      </c>
      <c r="H595" s="55">
        <v>2.58</v>
      </c>
      <c r="I595" s="57">
        <f>H595/G595*100</f>
        <v>43</v>
      </c>
    </row>
    <row r="596" spans="1:12" x14ac:dyDescent="0.2">
      <c r="A596" s="54">
        <v>717002</v>
      </c>
      <c r="B596" s="55" t="s">
        <v>184</v>
      </c>
      <c r="G596" s="56">
        <v>83</v>
      </c>
      <c r="H596" s="55">
        <v>0</v>
      </c>
    </row>
    <row r="597" spans="1:12" x14ac:dyDescent="0.2">
      <c r="A597" s="63" t="s">
        <v>125</v>
      </c>
      <c r="B597" s="64" t="s">
        <v>126</v>
      </c>
      <c r="G597" s="76">
        <v>9.5</v>
      </c>
      <c r="H597" s="64">
        <v>9.15</v>
      </c>
    </row>
    <row r="598" spans="1:12" x14ac:dyDescent="0.2">
      <c r="A598" s="54">
        <v>717001</v>
      </c>
      <c r="B598" s="55" t="s">
        <v>185</v>
      </c>
      <c r="G598" s="56">
        <v>9.5</v>
      </c>
      <c r="H598" s="55">
        <v>9.15</v>
      </c>
    </row>
    <row r="599" spans="1:12" ht="18.75" x14ac:dyDescent="0.3">
      <c r="B599" s="119" t="s">
        <v>186</v>
      </c>
      <c r="C599" s="126">
        <f>C510+C524+C527+C529+C536+C545+C557+C570+C573+C581</f>
        <v>3672</v>
      </c>
      <c r="D599" s="126">
        <f>D510+D524+D527+D529+D536+D545+D557+D570+D573+D581</f>
        <v>6129</v>
      </c>
      <c r="E599" s="126">
        <f>E510+E524+E527+E529+E536+E545+E557+E570+E573+E581</f>
        <v>6600</v>
      </c>
      <c r="F599" s="121">
        <v>20.329999999999998</v>
      </c>
      <c r="G599" s="121">
        <f>G524+G536+G594+G597</f>
        <v>302.27</v>
      </c>
      <c r="H599" s="121">
        <f>H524+H536+H594+H597</f>
        <v>171.35000000000002</v>
      </c>
      <c r="I599" s="57">
        <f>H599/G599*100</f>
        <v>56.687729513349005</v>
      </c>
      <c r="J599" s="127"/>
      <c r="K599" s="121"/>
      <c r="L599" s="82"/>
    </row>
    <row r="600" spans="1:12" hidden="1" x14ac:dyDescent="0.2"/>
    <row r="601" spans="1:12" hidden="1" x14ac:dyDescent="0.2"/>
    <row r="602" spans="1:12" hidden="1" x14ac:dyDescent="0.2"/>
    <row r="603" spans="1:12" hidden="1" x14ac:dyDescent="0.2"/>
    <row r="604" spans="1:12" hidden="1" x14ac:dyDescent="0.2">
      <c r="A604" s="43" t="s">
        <v>3</v>
      </c>
      <c r="B604" s="44" t="s">
        <v>4</v>
      </c>
      <c r="C604" s="45" t="s">
        <v>5</v>
      </c>
      <c r="D604" s="44" t="s">
        <v>6</v>
      </c>
      <c r="E604" s="44" t="s">
        <v>7</v>
      </c>
      <c r="F604" s="44"/>
      <c r="G604" s="46"/>
      <c r="H604" s="44"/>
      <c r="I604" s="47"/>
    </row>
    <row r="605" spans="1:12" hidden="1" x14ac:dyDescent="0.2">
      <c r="A605" s="43" t="s">
        <v>52</v>
      </c>
      <c r="B605" s="44"/>
      <c r="C605" s="45">
        <v>2005</v>
      </c>
      <c r="D605" s="44" t="s">
        <v>12</v>
      </c>
      <c r="E605" s="44">
        <v>2007</v>
      </c>
      <c r="F605" s="44"/>
      <c r="G605" s="46"/>
      <c r="H605" s="44"/>
      <c r="I605" s="47"/>
    </row>
    <row r="606" spans="1:12" hidden="1" x14ac:dyDescent="0.2">
      <c r="A606" s="63"/>
      <c r="B606" s="64"/>
      <c r="C606" s="93"/>
      <c r="D606" s="93"/>
      <c r="E606" s="93"/>
      <c r="F606" s="64"/>
      <c r="G606" s="76"/>
      <c r="H606" s="64"/>
      <c r="I606" s="99"/>
    </row>
    <row r="607" spans="1:12" hidden="1" x14ac:dyDescent="0.2">
      <c r="A607" s="43"/>
      <c r="B607" s="44"/>
      <c r="C607" s="45"/>
      <c r="D607" s="44"/>
      <c r="E607" s="44"/>
      <c r="F607" s="44"/>
      <c r="G607" s="46"/>
      <c r="H607" s="44"/>
      <c r="I607" s="47"/>
    </row>
    <row r="608" spans="1:12" hidden="1" x14ac:dyDescent="0.2">
      <c r="A608" s="43"/>
      <c r="B608" s="44"/>
      <c r="C608" s="45"/>
      <c r="D608" s="44"/>
      <c r="E608" s="44"/>
      <c r="F608" s="44"/>
      <c r="G608" s="46"/>
      <c r="H608" s="44"/>
      <c r="I608" s="47"/>
    </row>
    <row r="609" spans="1:12" x14ac:dyDescent="0.2">
      <c r="A609" s="63"/>
      <c r="B609" s="64" t="s">
        <v>187</v>
      </c>
      <c r="C609" s="93"/>
      <c r="D609" s="93"/>
      <c r="E609" s="93"/>
      <c r="F609" s="64"/>
      <c r="G609" s="76"/>
      <c r="H609" s="64"/>
      <c r="I609" s="99"/>
    </row>
    <row r="610" spans="1:12" x14ac:dyDescent="0.2">
      <c r="A610" s="63" t="s">
        <v>58</v>
      </c>
      <c r="B610" s="55" t="s">
        <v>188</v>
      </c>
      <c r="F610" s="76">
        <v>90.9</v>
      </c>
      <c r="G610" s="76">
        <v>146.16999999999999</v>
      </c>
      <c r="H610" s="76">
        <v>108.37</v>
      </c>
      <c r="I610" s="57">
        <f>H610/G610*100</f>
        <v>74.139700348908804</v>
      </c>
      <c r="K610" s="67"/>
    </row>
    <row r="611" spans="1:12" hidden="1" x14ac:dyDescent="0.2">
      <c r="A611" s="91">
        <v>814</v>
      </c>
      <c r="B611" s="55" t="s">
        <v>189</v>
      </c>
    </row>
    <row r="612" spans="1:12" x14ac:dyDescent="0.2">
      <c r="A612" s="91">
        <v>821</v>
      </c>
      <c r="B612" s="55" t="s">
        <v>218</v>
      </c>
      <c r="G612" s="56">
        <v>24.96</v>
      </c>
      <c r="H612" s="55">
        <v>17.46</v>
      </c>
    </row>
    <row r="613" spans="1:12" x14ac:dyDescent="0.2">
      <c r="A613" s="54">
        <v>821</v>
      </c>
      <c r="B613" s="55" t="s">
        <v>190</v>
      </c>
      <c r="C613">
        <v>1812</v>
      </c>
      <c r="D613">
        <v>1812</v>
      </c>
      <c r="E613">
        <v>1812</v>
      </c>
      <c r="F613" s="55">
        <v>90.9</v>
      </c>
      <c r="G613" s="107">
        <v>121.21</v>
      </c>
      <c r="H613" s="55">
        <v>90.91</v>
      </c>
      <c r="I613" s="57">
        <f>H613/G613*100</f>
        <v>75.002062536094385</v>
      </c>
    </row>
    <row r="614" spans="1:12" hidden="1" x14ac:dyDescent="0.2">
      <c r="A614" s="54" t="s">
        <v>191</v>
      </c>
      <c r="B614" s="55" t="s">
        <v>192</v>
      </c>
      <c r="C614">
        <v>590</v>
      </c>
      <c r="D614">
        <v>590</v>
      </c>
      <c r="E614">
        <v>590</v>
      </c>
    </row>
    <row r="615" spans="1:12" hidden="1" x14ac:dyDescent="0.2">
      <c r="A615" s="43"/>
      <c r="B615" s="44"/>
      <c r="C615" s="45"/>
      <c r="D615" s="44"/>
      <c r="E615" s="44"/>
      <c r="F615" s="44"/>
      <c r="G615" s="46"/>
      <c r="H615" s="44"/>
    </row>
    <row r="616" spans="1:12" hidden="1" x14ac:dyDescent="0.2">
      <c r="A616" s="43"/>
      <c r="B616" s="44"/>
      <c r="C616" s="45"/>
      <c r="D616" s="44"/>
      <c r="E616" s="44"/>
      <c r="F616" s="44"/>
      <c r="G616" s="46"/>
      <c r="H616" s="44"/>
    </row>
    <row r="617" spans="1:12" x14ac:dyDescent="0.2">
      <c r="A617" s="123" t="s">
        <v>17</v>
      </c>
      <c r="D617">
        <v>400</v>
      </c>
      <c r="E617">
        <v>1600</v>
      </c>
      <c r="F617" s="64">
        <v>6.3</v>
      </c>
      <c r="G617" s="76">
        <v>15</v>
      </c>
      <c r="H617" s="68">
        <v>15</v>
      </c>
      <c r="I617" s="57">
        <v>0</v>
      </c>
    </row>
    <row r="618" spans="1:12" x14ac:dyDescent="0.2">
      <c r="A618" s="54">
        <v>824</v>
      </c>
      <c r="B618" s="55" t="s">
        <v>193</v>
      </c>
      <c r="F618" s="55">
        <v>2.85</v>
      </c>
      <c r="I618" s="57">
        <v>0</v>
      </c>
      <c r="K618" s="81"/>
      <c r="L618" s="82"/>
    </row>
    <row r="619" spans="1:12" hidden="1" x14ac:dyDescent="0.2">
      <c r="I619" s="57" t="e">
        <f>H619/G619*100</f>
        <v>#DIV/0!</v>
      </c>
      <c r="K619" s="81"/>
      <c r="L619" s="82"/>
    </row>
    <row r="620" spans="1:12" hidden="1" x14ac:dyDescent="0.2">
      <c r="A620" s="123"/>
      <c r="F620" s="64"/>
      <c r="G620" s="76"/>
      <c r="H620" s="64"/>
      <c r="I620" s="57" t="e">
        <f>H620/G620*100</f>
        <v>#DIV/0!</v>
      </c>
    </row>
    <row r="621" spans="1:12" hidden="1" x14ac:dyDescent="0.2">
      <c r="A621" s="54">
        <v>824</v>
      </c>
      <c r="B621" s="55" t="s">
        <v>194</v>
      </c>
      <c r="C621">
        <v>108</v>
      </c>
      <c r="D621">
        <v>109</v>
      </c>
      <c r="E621">
        <v>0</v>
      </c>
    </row>
    <row r="622" spans="1:12" hidden="1" x14ac:dyDescent="0.2">
      <c r="C622" t="s">
        <v>15</v>
      </c>
      <c r="I622" s="57" t="e">
        <f>H622/G622*100</f>
        <v>#DIV/0!</v>
      </c>
      <c r="K622" s="81"/>
      <c r="L622" s="82"/>
    </row>
    <row r="623" spans="1:12" x14ac:dyDescent="0.2">
      <c r="A623" s="54">
        <v>819</v>
      </c>
      <c r="B623" s="55" t="s">
        <v>195</v>
      </c>
      <c r="F623" s="55">
        <v>3.45</v>
      </c>
      <c r="G623" s="56">
        <v>15</v>
      </c>
      <c r="H623" s="55">
        <v>15</v>
      </c>
      <c r="I623" s="57">
        <v>0</v>
      </c>
      <c r="K623" s="81"/>
      <c r="L623" s="82"/>
    </row>
    <row r="624" spans="1:12" x14ac:dyDescent="0.2">
      <c r="A624" s="63" t="s">
        <v>98</v>
      </c>
      <c r="B624" s="64" t="s">
        <v>99</v>
      </c>
      <c r="F624" s="55">
        <v>0</v>
      </c>
      <c r="G624" s="76">
        <v>13.76</v>
      </c>
      <c r="H624" s="64">
        <v>9.69</v>
      </c>
      <c r="I624" s="57">
        <f>H624/G624*100</f>
        <v>70.42151162790698</v>
      </c>
      <c r="K624" s="81"/>
      <c r="L624" s="82"/>
    </row>
    <row r="625" spans="1:13" x14ac:dyDescent="0.2">
      <c r="A625" s="54">
        <v>824</v>
      </c>
      <c r="B625" s="55" t="s">
        <v>196</v>
      </c>
      <c r="G625" s="56">
        <v>13.76</v>
      </c>
      <c r="H625" s="55">
        <v>9.69</v>
      </c>
      <c r="I625" s="57">
        <f>H625/G625*100</f>
        <v>70.42151162790698</v>
      </c>
      <c r="K625" s="81"/>
      <c r="L625" s="82"/>
    </row>
    <row r="626" spans="1:13" x14ac:dyDescent="0.2">
      <c r="A626" s="63" t="s">
        <v>64</v>
      </c>
      <c r="B626" s="64" t="s">
        <v>65</v>
      </c>
      <c r="F626" s="55">
        <v>3.27</v>
      </c>
      <c r="G626" s="76">
        <v>3</v>
      </c>
      <c r="H626" s="64">
        <v>2.25</v>
      </c>
      <c r="I626" s="57">
        <f>H626/G626*100</f>
        <v>75</v>
      </c>
      <c r="K626" s="81"/>
      <c r="L626" s="82"/>
    </row>
    <row r="627" spans="1:13" x14ac:dyDescent="0.2">
      <c r="A627" s="54">
        <v>824</v>
      </c>
      <c r="B627" s="55" t="s">
        <v>194</v>
      </c>
      <c r="F627" s="55">
        <v>3.27</v>
      </c>
      <c r="G627" s="56">
        <v>3</v>
      </c>
      <c r="H627" s="55">
        <v>2.25</v>
      </c>
      <c r="I627" s="57">
        <f>H627/G627*100</f>
        <v>75</v>
      </c>
      <c r="K627" s="81"/>
      <c r="L627" s="82"/>
    </row>
    <row r="628" spans="1:13" ht="18" x14ac:dyDescent="0.25">
      <c r="B628" s="119" t="s">
        <v>197</v>
      </c>
      <c r="C628" s="120">
        <f>SUM(C610:C621)</f>
        <v>2510</v>
      </c>
      <c r="D628" s="120">
        <f>SUM(D610:D621)</f>
        <v>2911</v>
      </c>
      <c r="E628" s="120">
        <f>SUM(E610:E621)</f>
        <v>4002</v>
      </c>
      <c r="F628" s="67">
        <v>100.47</v>
      </c>
      <c r="G628" s="67">
        <f>G626+G624+G617+G610</f>
        <v>177.92999999999998</v>
      </c>
      <c r="H628" s="67">
        <f>H626+H624+H617+H610</f>
        <v>135.31</v>
      </c>
      <c r="I628" s="57">
        <f>H628/G628*100</f>
        <v>76.04675996178274</v>
      </c>
      <c r="J628" s="76"/>
      <c r="K628" s="67"/>
      <c r="L628" s="82"/>
    </row>
    <row r="629" spans="1:13" hidden="1" x14ac:dyDescent="0.2"/>
    <row r="630" spans="1:13" ht="18.75" x14ac:dyDescent="0.3">
      <c r="B630" s="119" t="s">
        <v>198</v>
      </c>
      <c r="C630" s="120">
        <f>C628+C599+C503</f>
        <v>104165</v>
      </c>
      <c r="D630" s="120">
        <f>D628+D599+D503</f>
        <v>69353</v>
      </c>
      <c r="E630" s="120">
        <f>E628+E599+E503</f>
        <v>96954</v>
      </c>
      <c r="F630" s="127">
        <v>2230.21</v>
      </c>
      <c r="G630" s="121">
        <f>G628+G599+G503</f>
        <v>3512.27</v>
      </c>
      <c r="H630" s="121">
        <f>H628+H599+H503</f>
        <v>2498.31</v>
      </c>
      <c r="I630" s="57">
        <f>H630/G630*100</f>
        <v>71.130921028280852</v>
      </c>
      <c r="J630" s="127"/>
      <c r="K630" s="121"/>
      <c r="L630" s="82"/>
    </row>
    <row r="631" spans="1:13" hidden="1" x14ac:dyDescent="0.2">
      <c r="A631" s="43" t="s">
        <v>3</v>
      </c>
      <c r="B631" s="44" t="s">
        <v>4</v>
      </c>
      <c r="C631" s="45" t="s">
        <v>5</v>
      </c>
      <c r="D631" s="44" t="s">
        <v>6</v>
      </c>
      <c r="E631" s="44" t="s">
        <v>7</v>
      </c>
      <c r="F631" s="44"/>
      <c r="G631" s="46"/>
      <c r="H631" s="44"/>
      <c r="I631" s="47" t="s">
        <v>10</v>
      </c>
      <c r="J631" s="48"/>
      <c r="K631" s="49"/>
      <c r="L631" s="84"/>
      <c r="M631" s="60" t="s">
        <v>123</v>
      </c>
    </row>
    <row r="632" spans="1:13" hidden="1" x14ac:dyDescent="0.2">
      <c r="A632" s="43" t="s">
        <v>52</v>
      </c>
      <c r="B632" s="44"/>
      <c r="C632" s="45">
        <v>2005</v>
      </c>
      <c r="D632" s="44" t="s">
        <v>12</v>
      </c>
      <c r="E632" s="44">
        <v>2007</v>
      </c>
      <c r="F632" s="44"/>
      <c r="G632" s="46"/>
      <c r="H632" s="44"/>
      <c r="I632" s="47" t="s">
        <v>14</v>
      </c>
      <c r="J632" s="44"/>
      <c r="K632" s="51"/>
      <c r="L632" s="82"/>
    </row>
    <row r="634" spans="1:13" ht="15.75" x14ac:dyDescent="0.25">
      <c r="A634" s="54" t="s">
        <v>199</v>
      </c>
      <c r="B634" s="105" t="s">
        <v>200</v>
      </c>
      <c r="F634" s="64">
        <v>1779.57</v>
      </c>
      <c r="G634" s="76">
        <v>2873.22</v>
      </c>
      <c r="H634" s="76">
        <v>2150.9</v>
      </c>
      <c r="I634" s="57">
        <f>H634/G634*100</f>
        <v>74.860261309610834</v>
      </c>
    </row>
    <row r="635" spans="1:13" ht="12.75" hidden="1" x14ac:dyDescent="0.2">
      <c r="B635"/>
      <c r="G635" s="128"/>
    </row>
    <row r="636" spans="1:13" ht="12.75" hidden="1" x14ac:dyDescent="0.2">
      <c r="B636"/>
      <c r="G636" s="128"/>
    </row>
    <row r="637" spans="1:13" ht="12.75" hidden="1" x14ac:dyDescent="0.2">
      <c r="B637"/>
      <c r="G637" s="128"/>
    </row>
    <row r="638" spans="1:13" ht="12.75" hidden="1" x14ac:dyDescent="0.2">
      <c r="B638"/>
      <c r="G638" s="128"/>
    </row>
    <row r="639" spans="1:13" ht="12.75" hidden="1" x14ac:dyDescent="0.2">
      <c r="B639"/>
      <c r="G639" s="128"/>
    </row>
    <row r="640" spans="1:13" ht="12.75" hidden="1" x14ac:dyDescent="0.2">
      <c r="B640"/>
      <c r="G640" s="128"/>
    </row>
    <row r="641" spans="2:9" ht="12.75" hidden="1" x14ac:dyDescent="0.2">
      <c r="B641"/>
      <c r="G641" s="128"/>
    </row>
    <row r="642" spans="2:9" ht="12.75" hidden="1" x14ac:dyDescent="0.2">
      <c r="B642"/>
      <c r="G642" s="128"/>
    </row>
    <row r="643" spans="2:9" ht="12.75" hidden="1" x14ac:dyDescent="0.2">
      <c r="B643"/>
      <c r="G643" s="128"/>
    </row>
    <row r="644" spans="2:9" ht="12.75" hidden="1" x14ac:dyDescent="0.2">
      <c r="B644"/>
      <c r="G644" s="128"/>
    </row>
    <row r="645" spans="2:9" ht="12.75" hidden="1" x14ac:dyDescent="0.2">
      <c r="B645"/>
      <c r="G645" s="128"/>
    </row>
    <row r="646" spans="2:9" ht="12.75" hidden="1" x14ac:dyDescent="0.2">
      <c r="B646"/>
      <c r="G646" s="128"/>
    </row>
    <row r="647" spans="2:9" ht="12.75" hidden="1" x14ac:dyDescent="0.2">
      <c r="B647"/>
      <c r="G647" s="128"/>
    </row>
    <row r="648" spans="2:9" ht="12.75" hidden="1" x14ac:dyDescent="0.2">
      <c r="B648"/>
      <c r="G648" s="128"/>
      <c r="I648" s="57" t="e">
        <f>H648/G648*100</f>
        <v>#DIV/0!</v>
      </c>
    </row>
    <row r="649" spans="2:9" ht="12.75" hidden="1" x14ac:dyDescent="0.2">
      <c r="B649"/>
      <c r="G649" s="128"/>
      <c r="I649" s="57" t="e">
        <f>H649/G649*100</f>
        <v>#DIV/0!</v>
      </c>
    </row>
    <row r="650" spans="2:9" ht="18" hidden="1" x14ac:dyDescent="0.25">
      <c r="B650"/>
      <c r="G650" s="129">
        <f>SUM(G635:G649)</f>
        <v>0</v>
      </c>
      <c r="I650" s="57" t="e">
        <f>H650/G650*100</f>
        <v>#DIV/0!</v>
      </c>
    </row>
    <row r="651" spans="2:9" hidden="1" x14ac:dyDescent="0.2">
      <c r="B651"/>
    </row>
    <row r="652" spans="2:9" hidden="1" x14ac:dyDescent="0.2">
      <c r="B652"/>
    </row>
    <row r="653" spans="2:9" hidden="1" x14ac:dyDescent="0.2">
      <c r="B653"/>
    </row>
    <row r="654" spans="2:9" hidden="1" x14ac:dyDescent="0.2">
      <c r="B654"/>
      <c r="I654" s="57" t="e">
        <f>H654/G654*100</f>
        <v>#DIV/0!</v>
      </c>
    </row>
    <row r="655" spans="2:9" hidden="1" x14ac:dyDescent="0.2">
      <c r="B655" t="s">
        <v>201</v>
      </c>
    </row>
    <row r="656" spans="2:9" hidden="1" x14ac:dyDescent="0.2">
      <c r="B656" t="s">
        <v>202</v>
      </c>
    </row>
    <row r="657" spans="2:12" hidden="1" x14ac:dyDescent="0.2">
      <c r="B657" t="s">
        <v>203</v>
      </c>
      <c r="D657">
        <v>10900</v>
      </c>
      <c r="K657" s="81"/>
      <c r="L657" s="82"/>
    </row>
    <row r="658" spans="2:12" hidden="1" x14ac:dyDescent="0.2">
      <c r="B658" t="s">
        <v>204</v>
      </c>
      <c r="D658">
        <v>1120</v>
      </c>
      <c r="J658" s="58" t="s">
        <v>205</v>
      </c>
      <c r="K658" s="81"/>
      <c r="L658" s="82"/>
    </row>
    <row r="659" spans="2:12" hidden="1" x14ac:dyDescent="0.2">
      <c r="B659" t="s">
        <v>206</v>
      </c>
      <c r="D659">
        <v>2200</v>
      </c>
      <c r="K659" s="81"/>
      <c r="L659" s="82"/>
    </row>
    <row r="660" spans="2:12" hidden="1" x14ac:dyDescent="0.2">
      <c r="B660" t="s">
        <v>207</v>
      </c>
      <c r="D660">
        <v>410</v>
      </c>
      <c r="K660" s="81"/>
      <c r="L660" s="82"/>
    </row>
    <row r="661" spans="2:12" hidden="1" x14ac:dyDescent="0.2">
      <c r="B661" t="s">
        <v>208</v>
      </c>
      <c r="D661">
        <v>1950</v>
      </c>
      <c r="J661" s="58" t="s">
        <v>209</v>
      </c>
      <c r="K661" s="81"/>
      <c r="L661" s="82"/>
    </row>
    <row r="662" spans="2:12" hidden="1" x14ac:dyDescent="0.2">
      <c r="B662"/>
      <c r="D662">
        <v>23110</v>
      </c>
      <c r="J662" s="58" t="s">
        <v>210</v>
      </c>
      <c r="K662" s="81"/>
      <c r="L662" s="82"/>
    </row>
    <row r="663" spans="2:12" hidden="1" x14ac:dyDescent="0.2">
      <c r="B663"/>
      <c r="D663">
        <v>770</v>
      </c>
      <c r="K663" s="81"/>
      <c r="L663" s="82"/>
    </row>
    <row r="664" spans="2:12" hidden="1" x14ac:dyDescent="0.2">
      <c r="B664"/>
      <c r="D664">
        <v>3000</v>
      </c>
    </row>
    <row r="665" spans="2:12" hidden="1" x14ac:dyDescent="0.2">
      <c r="B665" t="s">
        <v>211</v>
      </c>
      <c r="D665">
        <v>260</v>
      </c>
    </row>
    <row r="666" spans="2:12" ht="18" hidden="1" x14ac:dyDescent="0.25">
      <c r="B666" s="130"/>
      <c r="D666" s="120">
        <f>SUM(D657:D665)</f>
        <v>43720</v>
      </c>
      <c r="F666" s="131"/>
      <c r="G666" s="131"/>
      <c r="H666" s="131"/>
      <c r="I666" s="57" t="e">
        <f>H666/G666*100</f>
        <v>#DIV/0!</v>
      </c>
      <c r="K666" s="81"/>
      <c r="L666" s="82"/>
    </row>
    <row r="667" spans="2:12" hidden="1" x14ac:dyDescent="0.2"/>
    <row r="668" spans="2:12" ht="18.75" x14ac:dyDescent="0.3">
      <c r="B668" s="119" t="s">
        <v>212</v>
      </c>
      <c r="D668" s="120">
        <f>D666+D630</f>
        <v>113073</v>
      </c>
      <c r="E668" s="126">
        <f>E666+E630</f>
        <v>96954</v>
      </c>
      <c r="F668" s="132">
        <v>4009.78</v>
      </c>
      <c r="G668" s="132">
        <f>G630+G634</f>
        <v>6385.49</v>
      </c>
      <c r="H668" s="132">
        <f>H630+H634</f>
        <v>4649.21</v>
      </c>
      <c r="I668" s="57">
        <f>H668/G668*100</f>
        <v>72.808977854479451</v>
      </c>
      <c r="J668" s="127"/>
      <c r="K668" s="121"/>
      <c r="L668" s="110"/>
    </row>
  </sheetData>
  <sheetProtection selectLockedCells="1" selectUnlockedCells="1"/>
  <printOptions gridLines="1"/>
  <pageMargins left="0.78749999999999998" right="0.4826388888888889" top="0.78749999999999998" bottom="1.0527777777777778" header="0.51180555555555551" footer="0.78749999999999998"/>
  <pageSetup paperSize="9" orientation="portrait" useFirstPageNumber="1" r:id="rId1"/>
  <headerFooter alignWithMargins="0">
    <oddFooter>&amp;C&amp;"Times New Roman,Normálne"&amp;12Strana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 III.Q.2017v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2017-11-27T07:44:05Z</cp:lastPrinted>
  <dcterms:created xsi:type="dcterms:W3CDTF">2017-10-24T08:32:11Z</dcterms:created>
  <dcterms:modified xsi:type="dcterms:W3CDTF">2017-11-27T07:51:21Z</dcterms:modified>
</cp:coreProperties>
</file>