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čerpanie rozpočtu 2017\"/>
    </mc:Choice>
  </mc:AlternateContent>
  <bookViews>
    <workbookView xWindow="0" yWindow="0" windowWidth="28800" windowHeight="12675"/>
  </bookViews>
  <sheets>
    <sheet name="čerpanie rozpočtu III.Q.2016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9" i="1" l="1"/>
  <c r="I588" i="1"/>
  <c r="I531" i="1"/>
  <c r="I528" i="1"/>
  <c r="I518" i="1"/>
  <c r="I479" i="1"/>
  <c r="I451" i="1"/>
  <c r="I449" i="1"/>
  <c r="I448" i="1"/>
  <c r="I205" i="1"/>
  <c r="I184" i="1"/>
  <c r="I89" i="1"/>
  <c r="H595" i="1"/>
  <c r="G595" i="1"/>
  <c r="H624" i="1"/>
  <c r="H237" i="1" l="1"/>
  <c r="H198" i="1"/>
  <c r="H104" i="1"/>
  <c r="H107" i="1"/>
  <c r="I664" i="1" l="1"/>
  <c r="D664" i="1"/>
  <c r="I652" i="1"/>
  <c r="I648" i="1"/>
  <c r="G648" i="1"/>
  <c r="I647" i="1"/>
  <c r="I646" i="1"/>
  <c r="I631" i="1"/>
  <c r="G624" i="1"/>
  <c r="E624" i="1"/>
  <c r="D624" i="1"/>
  <c r="C624" i="1"/>
  <c r="I622" i="1"/>
  <c r="I621" i="1"/>
  <c r="I620" i="1"/>
  <c r="I619" i="1"/>
  <c r="I617" i="1"/>
  <c r="I615" i="1"/>
  <c r="I614" i="1"/>
  <c r="I608" i="1"/>
  <c r="I606" i="1"/>
  <c r="I595" i="1"/>
  <c r="E595" i="1"/>
  <c r="D595" i="1"/>
  <c r="C595" i="1"/>
  <c r="I585" i="1"/>
  <c r="I581" i="1"/>
  <c r="I576" i="1"/>
  <c r="I575" i="1"/>
  <c r="I570" i="1"/>
  <c r="I564" i="1"/>
  <c r="I561" i="1"/>
  <c r="I552" i="1"/>
  <c r="I551" i="1"/>
  <c r="I541" i="1"/>
  <c r="I539" i="1"/>
  <c r="I532" i="1"/>
  <c r="I530" i="1"/>
  <c r="I516" i="1"/>
  <c r="I509" i="1"/>
  <c r="E509" i="1"/>
  <c r="D509" i="1"/>
  <c r="I493" i="1"/>
  <c r="I492" i="1"/>
  <c r="I491" i="1"/>
  <c r="I490" i="1"/>
  <c r="E490" i="1"/>
  <c r="D490" i="1"/>
  <c r="C490" i="1"/>
  <c r="I480" i="1"/>
  <c r="I478" i="1"/>
  <c r="I474" i="1"/>
  <c r="I473" i="1"/>
  <c r="I472" i="1"/>
  <c r="I469" i="1"/>
  <c r="E469" i="1"/>
  <c r="D469" i="1"/>
  <c r="C469" i="1"/>
  <c r="I467" i="1"/>
  <c r="I466" i="1"/>
  <c r="I465" i="1"/>
  <c r="I460" i="1"/>
  <c r="I458" i="1"/>
  <c r="I457" i="1"/>
  <c r="I456" i="1"/>
  <c r="E456" i="1"/>
  <c r="E445" i="1" s="1"/>
  <c r="D456" i="1"/>
  <c r="C456" i="1"/>
  <c r="C445" i="1" s="1"/>
  <c r="H445" i="1"/>
  <c r="G445" i="1"/>
  <c r="D445" i="1"/>
  <c r="I438" i="1"/>
  <c r="I435" i="1"/>
  <c r="I434" i="1"/>
  <c r="I432" i="1"/>
  <c r="I431" i="1"/>
  <c r="I428" i="1"/>
  <c r="I427" i="1"/>
  <c r="I426" i="1"/>
  <c r="I425" i="1"/>
  <c r="I424" i="1"/>
  <c r="I423" i="1"/>
  <c r="H422" i="1"/>
  <c r="G422" i="1"/>
  <c r="E422" i="1"/>
  <c r="D422" i="1"/>
  <c r="C422" i="1"/>
  <c r="I417" i="1"/>
  <c r="I414" i="1"/>
  <c r="I413" i="1"/>
  <c r="I412" i="1"/>
  <c r="I411" i="1"/>
  <c r="I409" i="1"/>
  <c r="I402" i="1"/>
  <c r="I400" i="1"/>
  <c r="I399" i="1"/>
  <c r="G396" i="1"/>
  <c r="I396" i="1" s="1"/>
  <c r="E396" i="1"/>
  <c r="D396" i="1"/>
  <c r="C396" i="1"/>
  <c r="I392" i="1"/>
  <c r="I391" i="1"/>
  <c r="I390" i="1"/>
  <c r="E390" i="1"/>
  <c r="D390" i="1"/>
  <c r="C390" i="1"/>
  <c r="I388" i="1"/>
  <c r="I387" i="1"/>
  <c r="I385" i="1"/>
  <c r="I384" i="1"/>
  <c r="G383" i="1"/>
  <c r="I383" i="1" s="1"/>
  <c r="I371" i="1"/>
  <c r="I368" i="1"/>
  <c r="E368" i="1"/>
  <c r="D368" i="1"/>
  <c r="C368" i="1"/>
  <c r="I362" i="1"/>
  <c r="I361" i="1"/>
  <c r="I352" i="1"/>
  <c r="I350" i="1"/>
  <c r="I348" i="1"/>
  <c r="I347" i="1"/>
  <c r="I345" i="1"/>
  <c r="I344" i="1"/>
  <c r="I343" i="1"/>
  <c r="I342" i="1"/>
  <c r="I341" i="1"/>
  <c r="I340" i="1"/>
  <c r="I338" i="1"/>
  <c r="I337" i="1"/>
  <c r="H336" i="1"/>
  <c r="G336" i="1"/>
  <c r="G333" i="1" s="1"/>
  <c r="E336" i="1"/>
  <c r="D336" i="1"/>
  <c r="C336" i="1"/>
  <c r="I335" i="1"/>
  <c r="I334" i="1"/>
  <c r="H333" i="1"/>
  <c r="E333" i="1"/>
  <c r="D333" i="1"/>
  <c r="C333" i="1"/>
  <c r="I330" i="1"/>
  <c r="I327" i="1"/>
  <c r="I324" i="1"/>
  <c r="I323" i="1"/>
  <c r="I322" i="1"/>
  <c r="I321" i="1"/>
  <c r="I320" i="1"/>
  <c r="H319" i="1"/>
  <c r="H313" i="1" s="1"/>
  <c r="G319" i="1"/>
  <c r="E319" i="1"/>
  <c r="D319" i="1"/>
  <c r="C319" i="1"/>
  <c r="I315" i="1"/>
  <c r="I314" i="1"/>
  <c r="G313" i="1"/>
  <c r="E313" i="1"/>
  <c r="D313" i="1"/>
  <c r="C313" i="1"/>
  <c r="I309" i="1"/>
  <c r="I308" i="1"/>
  <c r="I306" i="1"/>
  <c r="I303" i="1"/>
  <c r="G302" i="1"/>
  <c r="I302" i="1" s="1"/>
  <c r="E302" i="1"/>
  <c r="D302" i="1"/>
  <c r="C302" i="1"/>
  <c r="I298" i="1"/>
  <c r="I297" i="1"/>
  <c r="I296" i="1"/>
  <c r="E291" i="1"/>
  <c r="D291" i="1"/>
  <c r="C291" i="1"/>
  <c r="I289" i="1"/>
  <c r="I288" i="1"/>
  <c r="I287" i="1"/>
  <c r="E287" i="1"/>
  <c r="D287" i="1"/>
  <c r="C287" i="1"/>
  <c r="I285" i="1"/>
  <c r="I283" i="1"/>
  <c r="I280" i="1"/>
  <c r="I279" i="1"/>
  <c r="I278" i="1"/>
  <c r="I277" i="1"/>
  <c r="I273" i="1"/>
  <c r="I272" i="1"/>
  <c r="I271" i="1"/>
  <c r="I270" i="1"/>
  <c r="E270" i="1"/>
  <c r="E248" i="1" s="1"/>
  <c r="D270" i="1"/>
  <c r="C270" i="1"/>
  <c r="C248" i="1" s="1"/>
  <c r="I266" i="1"/>
  <c r="I265" i="1"/>
  <c r="I263" i="1"/>
  <c r="I262" i="1"/>
  <c r="I261" i="1"/>
  <c r="I259" i="1"/>
  <c r="I255" i="1"/>
  <c r="I254" i="1"/>
  <c r="H253" i="1"/>
  <c r="G253" i="1"/>
  <c r="E253" i="1"/>
  <c r="D253" i="1"/>
  <c r="C253" i="1"/>
  <c r="I250" i="1"/>
  <c r="I249" i="1"/>
  <c r="G248" i="1"/>
  <c r="D248" i="1"/>
  <c r="I247" i="1"/>
  <c r="I243" i="1"/>
  <c r="I242" i="1"/>
  <c r="I241" i="1"/>
  <c r="I240" i="1"/>
  <c r="I239" i="1"/>
  <c r="I238" i="1"/>
  <c r="G237" i="1"/>
  <c r="I237" i="1" s="1"/>
  <c r="E237" i="1"/>
  <c r="D237" i="1"/>
  <c r="C237" i="1"/>
  <c r="I232" i="1"/>
  <c r="I226" i="1"/>
  <c r="I225" i="1"/>
  <c r="I224" i="1"/>
  <c r="H223" i="1"/>
  <c r="I223" i="1" s="1"/>
  <c r="G223" i="1"/>
  <c r="E223" i="1"/>
  <c r="D223" i="1"/>
  <c r="C223" i="1"/>
  <c r="I218" i="1"/>
  <c r="I217" i="1"/>
  <c r="I216" i="1"/>
  <c r="I215" i="1"/>
  <c r="E215" i="1"/>
  <c r="D215" i="1"/>
  <c r="C215" i="1"/>
  <c r="I210" i="1"/>
  <c r="I209" i="1"/>
  <c r="I208" i="1"/>
  <c r="I207" i="1"/>
  <c r="I206" i="1"/>
  <c r="I204" i="1"/>
  <c r="I201" i="1"/>
  <c r="I200" i="1"/>
  <c r="E200" i="1"/>
  <c r="D200" i="1"/>
  <c r="C200" i="1"/>
  <c r="I199" i="1"/>
  <c r="G198" i="1"/>
  <c r="G194" i="1" s="1"/>
  <c r="I196" i="1"/>
  <c r="I195" i="1"/>
  <c r="E195" i="1"/>
  <c r="D195" i="1"/>
  <c r="D190" i="1" s="1"/>
  <c r="C195" i="1"/>
  <c r="H194" i="1"/>
  <c r="I192" i="1"/>
  <c r="I191" i="1"/>
  <c r="E190" i="1"/>
  <c r="C190" i="1"/>
  <c r="I176" i="1"/>
  <c r="I175" i="1"/>
  <c r="H174" i="1"/>
  <c r="G174" i="1"/>
  <c r="E174" i="1"/>
  <c r="D174" i="1"/>
  <c r="C174" i="1"/>
  <c r="I172" i="1"/>
  <c r="I171" i="1"/>
  <c r="I170" i="1"/>
  <c r="I169" i="1"/>
  <c r="H168" i="1"/>
  <c r="I168" i="1" s="1"/>
  <c r="E168" i="1"/>
  <c r="D168" i="1"/>
  <c r="C168" i="1"/>
  <c r="I166" i="1"/>
  <c r="I165" i="1"/>
  <c r="I164" i="1"/>
  <c r="E164" i="1"/>
  <c r="D164" i="1"/>
  <c r="C164" i="1"/>
  <c r="I160" i="1"/>
  <c r="I159" i="1"/>
  <c r="I158" i="1"/>
  <c r="I157" i="1"/>
  <c r="H156" i="1"/>
  <c r="G156" i="1"/>
  <c r="E156" i="1"/>
  <c r="D156" i="1"/>
  <c r="C156" i="1"/>
  <c r="I149" i="1"/>
  <c r="I148" i="1"/>
  <c r="I147" i="1"/>
  <c r="I145" i="1"/>
  <c r="I139" i="1"/>
  <c r="I138" i="1"/>
  <c r="I135" i="1"/>
  <c r="I134" i="1"/>
  <c r="I133" i="1"/>
  <c r="I132" i="1"/>
  <c r="H131" i="1"/>
  <c r="G131" i="1"/>
  <c r="E131" i="1"/>
  <c r="D131" i="1"/>
  <c r="C131" i="1"/>
  <c r="I126" i="1"/>
  <c r="I125" i="1"/>
  <c r="I124" i="1"/>
  <c r="I122" i="1"/>
  <c r="I121" i="1"/>
  <c r="I120" i="1"/>
  <c r="I119" i="1"/>
  <c r="E119" i="1"/>
  <c r="D119" i="1"/>
  <c r="D104" i="1" s="1"/>
  <c r="C119" i="1"/>
  <c r="I118" i="1"/>
  <c r="I117" i="1"/>
  <c r="I115" i="1"/>
  <c r="I114" i="1"/>
  <c r="I113" i="1"/>
  <c r="I112" i="1"/>
  <c r="I111" i="1"/>
  <c r="I110" i="1"/>
  <c r="I109" i="1"/>
  <c r="I108" i="1"/>
  <c r="I107" i="1"/>
  <c r="G107" i="1"/>
  <c r="E107" i="1"/>
  <c r="D107" i="1"/>
  <c r="C107" i="1"/>
  <c r="I106" i="1"/>
  <c r="I105" i="1"/>
  <c r="G104" i="1"/>
  <c r="E104" i="1"/>
  <c r="C104" i="1"/>
  <c r="I102" i="1"/>
  <c r="I101" i="1"/>
  <c r="I100" i="1"/>
  <c r="I99" i="1"/>
  <c r="I97" i="1"/>
  <c r="I96" i="1"/>
  <c r="I95" i="1"/>
  <c r="I85" i="1"/>
  <c r="I84" i="1"/>
  <c r="I81" i="1"/>
  <c r="E81" i="1"/>
  <c r="D81" i="1"/>
  <c r="C81" i="1"/>
  <c r="I79" i="1"/>
  <c r="I78" i="1"/>
  <c r="I77" i="1"/>
  <c r="H76" i="1"/>
  <c r="G76" i="1"/>
  <c r="E76" i="1"/>
  <c r="D76" i="1"/>
  <c r="C76" i="1"/>
  <c r="I74" i="1"/>
  <c r="I73" i="1"/>
  <c r="I72" i="1"/>
  <c r="E72" i="1"/>
  <c r="D72" i="1"/>
  <c r="C72" i="1"/>
  <c r="I65" i="1"/>
  <c r="I64" i="1"/>
  <c r="I63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2" i="1"/>
  <c r="E42" i="1"/>
  <c r="E14" i="1" s="1"/>
  <c r="D42" i="1"/>
  <c r="C42" i="1"/>
  <c r="C14" i="1" s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H17" i="1"/>
  <c r="G17" i="1"/>
  <c r="E17" i="1"/>
  <c r="D17" i="1"/>
  <c r="C17" i="1"/>
  <c r="I16" i="1"/>
  <c r="I15" i="1"/>
  <c r="G14" i="1"/>
  <c r="D14" i="1"/>
  <c r="D497" i="1" l="1"/>
  <c r="I174" i="1"/>
  <c r="I253" i="1"/>
  <c r="I313" i="1"/>
  <c r="C497" i="1"/>
  <c r="C627" i="1" s="1"/>
  <c r="E497" i="1"/>
  <c r="I422" i="1"/>
  <c r="I336" i="1"/>
  <c r="I333" i="1"/>
  <c r="I194" i="1"/>
  <c r="I131" i="1"/>
  <c r="I104" i="1"/>
  <c r="I76" i="1"/>
  <c r="I17" i="1"/>
  <c r="H14" i="1"/>
  <c r="I14" i="1" s="1"/>
  <c r="G497" i="1"/>
  <c r="G627" i="1" s="1"/>
  <c r="G666" i="1" s="1"/>
  <c r="I319" i="1"/>
  <c r="H248" i="1"/>
  <c r="I248" i="1" s="1"/>
  <c r="I156" i="1"/>
  <c r="D627" i="1"/>
  <c r="D666" i="1"/>
  <c r="E627" i="1"/>
  <c r="E666" i="1" s="1"/>
  <c r="I624" i="1"/>
  <c r="H497" i="1" l="1"/>
  <c r="H627" i="1" s="1"/>
  <c r="I497" i="1" l="1"/>
  <c r="H666" i="1"/>
  <c r="I627" i="1"/>
</calcChain>
</file>

<file path=xl/comments1.xml><?xml version="1.0" encoding="utf-8"?>
<comments xmlns="http://schemas.openxmlformats.org/spreadsheetml/2006/main">
  <authors>
    <author/>
  </authors>
  <commentList>
    <comment ref="A2" authorId="0" shapeId="0">
      <text>
        <r>
          <rPr>
            <b/>
            <sz val="10"/>
            <color indexed="8"/>
            <rFont val="Tahoma"/>
            <family val="2"/>
            <charset val="238"/>
          </rPr>
          <t xml:space="preserve">Mesto Vrútky:
</t>
        </r>
      </text>
    </comment>
  </commentList>
</comments>
</file>

<file path=xl/sharedStrings.xml><?xml version="1.0" encoding="utf-8"?>
<sst xmlns="http://schemas.openxmlformats.org/spreadsheetml/2006/main" count="554" uniqueCount="217">
  <si>
    <t xml:space="preserve">                                   </t>
  </si>
  <si>
    <r>
      <rPr>
        <sz val="10"/>
        <rFont val="Arial"/>
        <family val="2"/>
        <charset val="238"/>
      </rPr>
      <t xml:space="preserve">                                                 </t>
    </r>
    <r>
      <rPr>
        <b/>
        <sz val="14"/>
        <rFont val="Arial"/>
        <family val="2"/>
        <charset val="238"/>
      </rPr>
      <t xml:space="preserve">    Výdavková časť</t>
    </r>
  </si>
  <si>
    <r>
      <rPr>
        <sz val="10"/>
        <rFont val="Arial"/>
        <family val="2"/>
        <charset val="238"/>
      </rPr>
      <t xml:space="preserve">                                                   </t>
    </r>
    <r>
      <rPr>
        <b/>
        <sz val="14"/>
        <rFont val="Arial"/>
        <family val="2"/>
        <charset val="238"/>
      </rPr>
      <t xml:space="preserve">           v tis.eur</t>
    </r>
  </si>
  <si>
    <t>Ekon. Klasif.</t>
  </si>
  <si>
    <t>názov</t>
  </si>
  <si>
    <t>skutoč.</t>
  </si>
  <si>
    <t>rozpočet</t>
  </si>
  <si>
    <t>I.pr.návrh</t>
  </si>
  <si>
    <t>Skutoč.</t>
  </si>
  <si>
    <t>Rozpočet</t>
  </si>
  <si>
    <t>%</t>
  </si>
  <si>
    <t>poznámka</t>
  </si>
  <si>
    <t>upr.2006</t>
  </si>
  <si>
    <t>upr.2017</t>
  </si>
  <si>
    <t>plnenia</t>
  </si>
  <si>
    <t xml:space="preserve"> </t>
  </si>
  <si>
    <t>Bežné výdavky</t>
  </si>
  <si>
    <t>01.1.1.</t>
  </si>
  <si>
    <t>Výdavky verejnej správy</t>
  </si>
  <si>
    <t>Mzdy, platy, ostatné os.vyrov.</t>
  </si>
  <si>
    <t>Poistné a príspevok do poist.</t>
  </si>
  <si>
    <t>630  z toho:</t>
  </si>
  <si>
    <t>Tovary a služby</t>
  </si>
  <si>
    <t>cestovné náhrady</t>
  </si>
  <si>
    <t>energia,voda a komunikácie</t>
  </si>
  <si>
    <t>materiál</t>
  </si>
  <si>
    <t>Dopravné</t>
  </si>
  <si>
    <t>Rutinná a štand.údržba</t>
  </si>
  <si>
    <t>Služby</t>
  </si>
  <si>
    <t>Transfery</t>
  </si>
  <si>
    <t>počítače,multifunkčné</t>
  </si>
  <si>
    <t>mat.,čistiace,tlačivá,kanc.</t>
  </si>
  <si>
    <t>primátor, pred.</t>
  </si>
  <si>
    <t>PHM,servis,prenájom</t>
  </si>
  <si>
    <t>budova ,kotolna,VT,kanc.</t>
  </si>
  <si>
    <t>rozmn,foto,bezp.proj</t>
  </si>
  <si>
    <t>geom.plány</t>
  </si>
  <si>
    <t>súdne a administ.,právne</t>
  </si>
  <si>
    <t>archív</t>
  </si>
  <si>
    <t>finanč.výnosy</t>
  </si>
  <si>
    <t>01.1.2.</t>
  </si>
  <si>
    <t>Finančná a rozpočtová oblasť</t>
  </si>
  <si>
    <t>služby</t>
  </si>
  <si>
    <t>01.3.3.</t>
  </si>
  <si>
    <t>Iné všeob.služby - matrika</t>
  </si>
  <si>
    <t>mzdy,platy,ostatné os.vyr.</t>
  </si>
  <si>
    <t>poistné a príspevok do poisť.</t>
  </si>
  <si>
    <t>01.6.0.</t>
  </si>
  <si>
    <t>Všeobecné verejné služby</t>
  </si>
  <si>
    <t>voľby-cest.stravné</t>
  </si>
  <si>
    <t>voľby-telefon,poštovné,stravné</t>
  </si>
  <si>
    <t>kód</t>
  </si>
  <si>
    <t>všeob.materiál- voľby</t>
  </si>
  <si>
    <t>voľby-občerstvenie</t>
  </si>
  <si>
    <t>voľby-PHM</t>
  </si>
  <si>
    <t>voľby-nájom</t>
  </si>
  <si>
    <t>voľby-služby</t>
  </si>
  <si>
    <t>01.7.0.</t>
  </si>
  <si>
    <t>Verejný dlh - úroky</t>
  </si>
  <si>
    <t>úroky</t>
  </si>
  <si>
    <t>02.2.0.</t>
  </si>
  <si>
    <t>Civilná obrana</t>
  </si>
  <si>
    <t xml:space="preserve">materiál </t>
  </si>
  <si>
    <t>03.1.0.</t>
  </si>
  <si>
    <t>Verejný poriadok a bezpeč.</t>
  </si>
  <si>
    <t>mzdy,platy,ostat.os.vyrov.</t>
  </si>
  <si>
    <t>630 z toho</t>
  </si>
  <si>
    <t>energie, voda a komunikácie</t>
  </si>
  <si>
    <t>Rutinná a štandardná údržba</t>
  </si>
  <si>
    <t>PHM,servis</t>
  </si>
  <si>
    <t>03.2.0.</t>
  </si>
  <si>
    <t>Požiarna ochrana</t>
  </si>
  <si>
    <t>reprezentačné - oslavy</t>
  </si>
  <si>
    <t>04.1.2.</t>
  </si>
  <si>
    <t>Všeob.prac.oblasť-aktiv. č.</t>
  </si>
  <si>
    <t>všeobecný materiál</t>
  </si>
  <si>
    <t>04,4,3,</t>
  </si>
  <si>
    <t>Výstavba</t>
  </si>
  <si>
    <t>územný plán</t>
  </si>
  <si>
    <t>04.5.1.</t>
  </si>
  <si>
    <t>Cestná doprava</t>
  </si>
  <si>
    <t>transfery-MHD</t>
  </si>
  <si>
    <t>04.7.3.</t>
  </si>
  <si>
    <t>Cestovný ruch</t>
  </si>
  <si>
    <t>05.1.0.</t>
  </si>
  <si>
    <t>Nakladanie s odpadmi</t>
  </si>
  <si>
    <t>nájom nádob</t>
  </si>
  <si>
    <t>05.2.0.</t>
  </si>
  <si>
    <t>Nakladanie s odpad. vodami</t>
  </si>
  <si>
    <t>zrážkové vody</t>
  </si>
  <si>
    <t>05.4.0.</t>
  </si>
  <si>
    <t>Ochrana prírody</t>
  </si>
  <si>
    <t>transfer - ochrana prírody</t>
  </si>
  <si>
    <t>06.1.0.</t>
  </si>
  <si>
    <t>Rozvoj bývania</t>
  </si>
  <si>
    <t>transfer bytové hospodárstvo</t>
  </si>
  <si>
    <t>materiál - VPP</t>
  </si>
  <si>
    <t>06.2.0.</t>
  </si>
  <si>
    <t>Rozvoj obcí</t>
  </si>
  <si>
    <t>mzdy-VPP</t>
  </si>
  <si>
    <t>poistné VPP</t>
  </si>
  <si>
    <t>635004 1</t>
  </si>
  <si>
    <t>údržba - kotolne</t>
  </si>
  <si>
    <t>nájom pozemkov</t>
  </si>
  <si>
    <t>fin.služby-leasing</t>
  </si>
  <si>
    <t>635006  11</t>
  </si>
  <si>
    <t>oprava budovy MsU</t>
  </si>
  <si>
    <t>06.4.0.</t>
  </si>
  <si>
    <t>Verejné osvetlenie</t>
  </si>
  <si>
    <t>el. energia</t>
  </si>
  <si>
    <t>06.6.0.</t>
  </si>
  <si>
    <t>Bývanie a obč.vybavenosť</t>
  </si>
  <si>
    <t>08.1.0.</t>
  </si>
  <si>
    <t>Rekreačné a športové služby</t>
  </si>
  <si>
    <t>energie</t>
  </si>
  <si>
    <t>FC opravy</t>
  </si>
  <si>
    <t>transfery</t>
  </si>
  <si>
    <t>08.2.0.</t>
  </si>
  <si>
    <t>Kultúrne služby</t>
  </si>
  <si>
    <t>mzdy,platy a ostatné vyrov.</t>
  </si>
  <si>
    <t>poistné a príspevok do poist.</t>
  </si>
  <si>
    <t>dopravné</t>
  </si>
  <si>
    <t>poznámky</t>
  </si>
  <si>
    <t>sobášna mietnosť - HDM</t>
  </si>
  <si>
    <t>08.4.0.</t>
  </si>
  <si>
    <t>Iné spoloč.služby (pohrebníctvo)</t>
  </si>
  <si>
    <t xml:space="preserve">mzdy  </t>
  </si>
  <si>
    <t xml:space="preserve">poistné </t>
  </si>
  <si>
    <t>630  z toho</t>
  </si>
  <si>
    <t>opravy a údržba</t>
  </si>
  <si>
    <t>nájom pozemku</t>
  </si>
  <si>
    <t>transfery, náhrada mzdy</t>
  </si>
  <si>
    <t>prenájom pozemku</t>
  </si>
  <si>
    <t>09.1.1.1.</t>
  </si>
  <si>
    <t>Predškolská výchova-MŠ</t>
  </si>
  <si>
    <t>mzdy</t>
  </si>
  <si>
    <t>nájom</t>
  </si>
  <si>
    <t>transfery, náhrada príjmu</t>
  </si>
  <si>
    <t>09.5.0.</t>
  </si>
  <si>
    <t>Vzdelávanie</t>
  </si>
  <si>
    <t>09.1.2.</t>
  </si>
  <si>
    <t>Vzdelávanie ZŠ</t>
  </si>
  <si>
    <t>633006  111</t>
  </si>
  <si>
    <t>dotácia na správu objektov</t>
  </si>
  <si>
    <t>09.6.0.1</t>
  </si>
  <si>
    <t xml:space="preserve">Školské stravovanie v MŠ </t>
  </si>
  <si>
    <t xml:space="preserve">materiál  </t>
  </si>
  <si>
    <t>opravy</t>
  </si>
  <si>
    <t>10.2.0.</t>
  </si>
  <si>
    <t>Zariadenia sociál.služieb</t>
  </si>
  <si>
    <t>mzdy - DOS</t>
  </si>
  <si>
    <t>poistné - DOS</t>
  </si>
  <si>
    <t>opravy, údržba</t>
  </si>
  <si>
    <t>10.4.0.</t>
  </si>
  <si>
    <t>Zariadenia soc.služieb-deti</t>
  </si>
  <si>
    <t>transfery - záškoláci</t>
  </si>
  <si>
    <t>tra sfery sociálna ochrana detí</t>
  </si>
  <si>
    <t>10.7.0.</t>
  </si>
  <si>
    <t>Dávky soc.pomoci</t>
  </si>
  <si>
    <t>dávky osobit.určenia</t>
  </si>
  <si>
    <t>642014 1</t>
  </si>
  <si>
    <t>dávky os.urč. - záškoláci</t>
  </si>
  <si>
    <t>Spolu bežné výdavky</t>
  </si>
  <si>
    <t>Kapitálové výdavky</t>
  </si>
  <si>
    <t>01.1.1.6.</t>
  </si>
  <si>
    <t>informačný systém MsÚ</t>
  </si>
  <si>
    <t>notebooky</t>
  </si>
  <si>
    <t>713002 1</t>
  </si>
  <si>
    <t>hlasovací systém</t>
  </si>
  <si>
    <t>MsÚ telefonna ústredňa</t>
  </si>
  <si>
    <t>ozvučenie</t>
  </si>
  <si>
    <t>MsU výťah</t>
  </si>
  <si>
    <t>kopírka</t>
  </si>
  <si>
    <t>prac.stroje</t>
  </si>
  <si>
    <t>rekonštrukcia budovy MsU</t>
  </si>
  <si>
    <t>energetická koncepcia</t>
  </si>
  <si>
    <t>04.4.3.</t>
  </si>
  <si>
    <t>projektová dokumentácia</t>
  </si>
  <si>
    <t>nákup pozemkov</t>
  </si>
  <si>
    <t>vysavač</t>
  </si>
  <si>
    <t>rekonštrukcia stavieb -zastávky</t>
  </si>
  <si>
    <t>vybavenie ŠJ</t>
  </si>
  <si>
    <t>Spolu kapitál.výdavky</t>
  </si>
  <si>
    <t>Finančné operácie</t>
  </si>
  <si>
    <t>Verejný dlh (splátky úverov)</t>
  </si>
  <si>
    <t>nákup akcií-emisné ažio</t>
  </si>
  <si>
    <t>splátky istiny tuzems.úverov</t>
  </si>
  <si>
    <t>821005 1</t>
  </si>
  <si>
    <t>municipál. Úver</t>
  </si>
  <si>
    <t>leasing osob.automobil</t>
  </si>
  <si>
    <t>leasing MsP</t>
  </si>
  <si>
    <t>zábezpeka</t>
  </si>
  <si>
    <t>leasing traktor</t>
  </si>
  <si>
    <t>Spolu fin.operácie</t>
  </si>
  <si>
    <t>Výdavky spolu mesto</t>
  </si>
  <si>
    <t>610,620,630</t>
  </si>
  <si>
    <t>Rozpočtové organizácie</t>
  </si>
  <si>
    <t>ŠJ ZŠ s MŠ MRŠ (škôlka)</t>
  </si>
  <si>
    <t xml:space="preserve"> ŠJ ZŠ MRS (ZS)</t>
  </si>
  <si>
    <t>ŠJ ZS MRS-dôchodcovia</t>
  </si>
  <si>
    <t>ŠJ ZS H.Zelinovej</t>
  </si>
  <si>
    <t>385+484</t>
  </si>
  <si>
    <t>ZŠ  H.Zelinovej</t>
  </si>
  <si>
    <t>ZS MRS</t>
  </si>
  <si>
    <t>CVČ Domino</t>
  </si>
  <si>
    <t>1465+1593</t>
  </si>
  <si>
    <t>7623+7981</t>
  </si>
  <si>
    <t>ŠJ ZŠ kap.výdavky</t>
  </si>
  <si>
    <t>Výdavky spolu</t>
  </si>
  <si>
    <r>
      <t xml:space="preserve">         </t>
    </r>
    <r>
      <rPr>
        <sz val="14"/>
        <rFont val="Arial"/>
        <family val="2"/>
        <charset val="238"/>
      </rPr>
      <t xml:space="preserve">             </t>
    </r>
    <r>
      <rPr>
        <b/>
        <sz val="14"/>
        <rFont val="Arial"/>
        <family val="2"/>
        <charset val="238"/>
      </rPr>
      <t xml:space="preserve"> Čerpanie rozpočtu za I.polrok 2017</t>
    </r>
  </si>
  <si>
    <t>I.polrok 2016</t>
  </si>
  <si>
    <t>PN,odchodné</t>
  </si>
  <si>
    <t>softver</t>
  </si>
  <si>
    <t>Výdavky verejná správa</t>
  </si>
  <si>
    <t>rekonštrukcia chodník K-B</t>
  </si>
  <si>
    <t>výstavba plota</t>
  </si>
  <si>
    <t>I.polrok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</si>
</sst>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8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0" xfId="0" applyFill="1"/>
    <xf numFmtId="0" fontId="2" fillId="2" borderId="2" xfId="0" applyFont="1" applyFill="1" applyBorder="1"/>
    <xf numFmtId="2" fontId="3" fillId="2" borderId="2" xfId="0" applyNumberFormat="1" applyFont="1" applyFill="1" applyBorder="1"/>
    <xf numFmtId="0" fontId="0" fillId="2" borderId="1" xfId="0" applyFont="1" applyFill="1" applyBorder="1"/>
    <xf numFmtId="2" fontId="0" fillId="2" borderId="1" xfId="0" applyNumberFormat="1" applyFill="1" applyBorder="1"/>
    <xf numFmtId="0" fontId="0" fillId="2" borderId="1" xfId="0" applyFill="1" applyBorder="1"/>
    <xf numFmtId="0" fontId="0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/>
    <xf numFmtId="0" fontId="0" fillId="2" borderId="4" xfId="0" applyFont="1" applyFill="1" applyBorder="1"/>
    <xf numFmtId="2" fontId="0" fillId="2" borderId="4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3" fillId="2" borderId="0" xfId="0" applyNumberFormat="1" applyFont="1" applyFill="1" applyBorder="1"/>
    <xf numFmtId="0" fontId="0" fillId="2" borderId="0" xfId="0" applyFont="1" applyFill="1" applyBorder="1"/>
    <xf numFmtId="2" fontId="0" fillId="2" borderId="0" xfId="0" applyNumberFormat="1" applyFill="1" applyBorder="1"/>
    <xf numFmtId="0" fontId="0" fillId="2" borderId="0" xfId="0" applyFill="1" applyBorder="1"/>
    <xf numFmtId="0" fontId="0" fillId="2" borderId="7" xfId="0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3" fillId="2" borderId="9" xfId="0" applyNumberFormat="1" applyFont="1" applyFill="1" applyBorder="1"/>
    <xf numFmtId="0" fontId="0" fillId="2" borderId="9" xfId="0" applyFont="1" applyFill="1" applyBorder="1"/>
    <xf numFmtId="2" fontId="0" fillId="2" borderId="9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2" fillId="2" borderId="11" xfId="0" applyFont="1" applyFill="1" applyBorder="1"/>
    <xf numFmtId="2" fontId="3" fillId="2" borderId="11" xfId="0" applyNumberFormat="1" applyFont="1" applyFill="1" applyBorder="1"/>
    <xf numFmtId="2" fontId="0" fillId="2" borderId="11" xfId="0" applyNumberFormat="1" applyFill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0" fontId="6" fillId="0" borderId="13" xfId="0" applyFont="1" applyBorder="1"/>
    <xf numFmtId="0" fontId="7" fillId="0" borderId="12" xfId="0" applyFont="1" applyBorder="1"/>
    <xf numFmtId="2" fontId="8" fillId="0" borderId="12" xfId="0" applyNumberFormat="1" applyFont="1" applyBorder="1"/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2" fontId="6" fillId="0" borderId="12" xfId="0" applyNumberFormat="1" applyFont="1" applyBorder="1"/>
    <xf numFmtId="0" fontId="6" fillId="0" borderId="15" xfId="0" applyFont="1" applyBorder="1"/>
    <xf numFmtId="0" fontId="0" fillId="0" borderId="15" xfId="0" applyFon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2" fillId="0" borderId="2" xfId="0" applyFont="1" applyBorder="1"/>
    <xf numFmtId="2" fontId="3" fillId="0" borderId="2" xfId="0" applyNumberFormat="1" applyFont="1" applyBorder="1"/>
    <xf numFmtId="0" fontId="0" fillId="0" borderId="1" xfId="0" applyFont="1" applyBorder="1"/>
    <xf numFmtId="2" fontId="0" fillId="0" borderId="1" xfId="0" applyNumberFormat="1" applyBorder="1"/>
    <xf numFmtId="0" fontId="0" fillId="0" borderId="1" xfId="0" applyBorder="1"/>
    <xf numFmtId="0" fontId="9" fillId="0" borderId="2" xfId="0" applyFont="1" applyBorder="1"/>
    <xf numFmtId="0" fontId="0" fillId="0" borderId="0" xfId="0" applyBorder="1"/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0" xfId="0" applyFont="1"/>
    <xf numFmtId="2" fontId="7" fillId="0" borderId="16" xfId="0" applyNumberFormat="1" applyFont="1" applyBorder="1"/>
    <xf numFmtId="2" fontId="7" fillId="0" borderId="2" xfId="0" applyNumberFormat="1" applyFont="1" applyBorder="1"/>
    <xf numFmtId="0" fontId="10" fillId="0" borderId="2" xfId="0" applyFont="1" applyBorder="1"/>
    <xf numFmtId="0" fontId="0" fillId="0" borderId="16" xfId="0" applyBorder="1"/>
    <xf numFmtId="0" fontId="0" fillId="0" borderId="0" xfId="0" applyFont="1"/>
    <xf numFmtId="0" fontId="0" fillId="0" borderId="16" xfId="0" applyFont="1" applyBorder="1"/>
    <xf numFmtId="0" fontId="0" fillId="0" borderId="2" xfId="0" applyFont="1" applyBorder="1"/>
    <xf numFmtId="0" fontId="10" fillId="0" borderId="1" xfId="0" applyFont="1" applyBorder="1" applyAlignment="1">
      <alignment horizontal="left"/>
    </xf>
    <xf numFmtId="0" fontId="10" fillId="0" borderId="0" xfId="0" applyFont="1"/>
    <xf numFmtId="0" fontId="7" fillId="0" borderId="16" xfId="0" applyFont="1" applyBorder="1"/>
    <xf numFmtId="0" fontId="7" fillId="0" borderId="2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10" fillId="0" borderId="16" xfId="0" applyFont="1" applyBorder="1"/>
    <xf numFmtId="2" fontId="6" fillId="0" borderId="1" xfId="0" applyNumberFormat="1" applyFont="1" applyBorder="1"/>
    <xf numFmtId="0" fontId="6" fillId="0" borderId="1" xfId="0" applyFont="1" applyBorder="1"/>
    <xf numFmtId="0" fontId="6" fillId="0" borderId="17" xfId="0" applyFont="1" applyBorder="1"/>
    <xf numFmtId="0" fontId="6" fillId="0" borderId="1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2" xfId="0" applyFont="1" applyFill="1" applyBorder="1"/>
    <xf numFmtId="2" fontId="6" fillId="0" borderId="18" xfId="0" applyNumberFormat="1" applyFont="1" applyBorder="1"/>
    <xf numFmtId="2" fontId="6" fillId="0" borderId="19" xfId="0" applyNumberFormat="1" applyFont="1" applyBorder="1"/>
    <xf numFmtId="0" fontId="7" fillId="0" borderId="0" xfId="0" applyFont="1"/>
    <xf numFmtId="0" fontId="6" fillId="0" borderId="16" xfId="0" applyFont="1" applyBorder="1"/>
    <xf numFmtId="0" fontId="0" fillId="0" borderId="1" xfId="0" applyFont="1" applyBorder="1" applyAlignment="1">
      <alignment horizontal="left"/>
    </xf>
    <xf numFmtId="0" fontId="2" fillId="0" borderId="16" xfId="0" applyFont="1" applyBorder="1"/>
    <xf numFmtId="0" fontId="6" fillId="0" borderId="0" xfId="0" applyFont="1" applyBorder="1"/>
    <xf numFmtId="0" fontId="6" fillId="0" borderId="0" xfId="0" applyFont="1" applyFill="1" applyBorder="1"/>
    <xf numFmtId="2" fontId="0" fillId="0" borderId="16" xfId="0" applyNumberFormat="1" applyBorder="1"/>
    <xf numFmtId="2" fontId="0" fillId="0" borderId="2" xfId="0" applyNumberFormat="1" applyBorder="1"/>
    <xf numFmtId="3" fontId="0" fillId="0" borderId="1" xfId="0" applyNumberFormat="1" applyBorder="1" applyAlignment="1">
      <alignment horizontal="left"/>
    </xf>
    <xf numFmtId="0" fontId="1" fillId="0" borderId="2" xfId="0" applyFont="1" applyBorder="1"/>
    <xf numFmtId="2" fontId="8" fillId="0" borderId="2" xfId="0" applyNumberFormat="1" applyFont="1" applyBorder="1"/>
    <xf numFmtId="2" fontId="6" fillId="0" borderId="2" xfId="0" applyNumberFormat="1" applyFont="1" applyBorder="1"/>
    <xf numFmtId="0" fontId="6" fillId="0" borderId="2" xfId="0" applyFont="1" applyFill="1" applyBorder="1"/>
    <xf numFmtId="2" fontId="0" fillId="0" borderId="1" xfId="0" applyNumberFormat="1" applyFont="1" applyBorder="1"/>
    <xf numFmtId="0" fontId="2" fillId="0" borderId="2" xfId="0" applyFont="1" applyFill="1" applyBorder="1"/>
    <xf numFmtId="2" fontId="11" fillId="0" borderId="2" xfId="0" applyNumberFormat="1" applyFont="1" applyBorder="1"/>
    <xf numFmtId="0" fontId="11" fillId="0" borderId="2" xfId="0" applyFont="1" applyBorder="1"/>
    <xf numFmtId="0" fontId="12" fillId="0" borderId="2" xfId="0" applyFont="1" applyBorder="1"/>
    <xf numFmtId="0" fontId="13" fillId="0" borderId="1" xfId="0" applyFont="1" applyBorder="1"/>
    <xf numFmtId="2" fontId="14" fillId="0" borderId="1" xfId="0" applyNumberFormat="1" applyFont="1" applyBorder="1"/>
    <xf numFmtId="0" fontId="14" fillId="0" borderId="1" xfId="0" applyFont="1" applyBorder="1"/>
    <xf numFmtId="0" fontId="7" fillId="0" borderId="2" xfId="0" applyFont="1" applyFill="1" applyBorder="1"/>
    <xf numFmtId="0" fontId="0" fillId="0" borderId="0" xfId="0" applyFont="1" applyBorder="1"/>
    <xf numFmtId="2" fontId="0" fillId="0" borderId="2" xfId="0" applyNumberFormat="1" applyFont="1" applyBorder="1"/>
    <xf numFmtId="0" fontId="0" fillId="0" borderId="12" xfId="0" applyFont="1" applyBorder="1"/>
    <xf numFmtId="0" fontId="1" fillId="0" borderId="12" xfId="0" applyFont="1" applyBorder="1"/>
    <xf numFmtId="2" fontId="1" fillId="0" borderId="2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5" fillId="0" borderId="2" xfId="0" applyFont="1" applyBorder="1"/>
    <xf numFmtId="0" fontId="5" fillId="0" borderId="0" xfId="0" applyFont="1"/>
    <xf numFmtId="2" fontId="15" fillId="0" borderId="2" xfId="0" applyNumberFormat="1" applyFont="1" applyBorder="1"/>
    <xf numFmtId="0" fontId="16" fillId="0" borderId="2" xfId="0" applyFont="1" applyBorder="1"/>
    <xf numFmtId="164" fontId="6" fillId="0" borderId="1" xfId="0" applyNumberFormat="1" applyFont="1" applyBorder="1" applyAlignment="1">
      <alignment horizontal="left"/>
    </xf>
    <xf numFmtId="2" fontId="13" fillId="0" borderId="1" xfId="0" applyNumberFormat="1" applyFont="1" applyBorder="1"/>
    <xf numFmtId="2" fontId="2" fillId="0" borderId="2" xfId="0" applyNumberFormat="1" applyFont="1" applyBorder="1"/>
    <xf numFmtId="0" fontId="6" fillId="0" borderId="1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15" fillId="0" borderId="0" xfId="0" applyFont="1"/>
    <xf numFmtId="0" fontId="15" fillId="0" borderId="2" xfId="0" applyFont="1" applyBorder="1"/>
    <xf numFmtId="0" fontId="11" fillId="0" borderId="0" xfId="0" applyFont="1" applyBorder="1"/>
    <xf numFmtId="2" fontId="0" fillId="0" borderId="0" xfId="0" applyNumberFormat="1"/>
    <xf numFmtId="2" fontId="5" fillId="0" borderId="0" xfId="0" applyNumberFormat="1" applyFont="1"/>
    <xf numFmtId="0" fontId="11" fillId="0" borderId="0" xfId="0" applyFont="1"/>
    <xf numFmtId="4" fontId="6" fillId="0" borderId="19" xfId="0" applyNumberFormat="1" applyFont="1" applyBorder="1"/>
    <xf numFmtId="4" fontId="15" fillId="0" borderId="2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66"/>
  <sheetViews>
    <sheetView tabSelected="1" topLeftCell="A588" workbookViewId="0">
      <selection activeCell="I632" sqref="I632"/>
    </sheetView>
  </sheetViews>
  <sheetFormatPr defaultRowHeight="15" x14ac:dyDescent="0.2"/>
  <cols>
    <col min="1" max="1" width="11.28515625" style="54" customWidth="1"/>
    <col min="2" max="2" width="29.7109375" style="55" customWidth="1"/>
    <col min="3" max="5" width="0" hidden="1" customWidth="1"/>
    <col min="6" max="6" width="12.5703125" style="55" customWidth="1"/>
    <col min="7" max="7" width="13.140625" style="56" customWidth="1"/>
    <col min="8" max="8" width="13.7109375" style="55" customWidth="1"/>
    <col min="9" max="9" width="8.5703125" style="57" customWidth="1"/>
    <col min="10" max="10" width="0" style="58" hidden="1" customWidth="1"/>
    <col min="11" max="11" width="11" style="59" customWidth="1"/>
    <col min="12" max="13" width="15.5703125" style="60" customWidth="1"/>
  </cols>
  <sheetData>
    <row r="1" spans="1:13" hidden="1" x14ac:dyDescent="0.2">
      <c r="A1" s="1"/>
      <c r="B1" s="2"/>
      <c r="C1" s="3"/>
      <c r="D1" s="3"/>
      <c r="E1" s="3"/>
      <c r="F1" s="2"/>
      <c r="G1" s="4"/>
      <c r="H1" s="2"/>
      <c r="I1" s="5"/>
      <c r="J1" s="6"/>
      <c r="K1" s="7"/>
      <c r="L1" s="8"/>
      <c r="M1" s="8"/>
    </row>
    <row r="2" spans="1:13" ht="18" x14ac:dyDescent="0.25">
      <c r="A2" s="9" t="s">
        <v>209</v>
      </c>
      <c r="B2" s="10"/>
      <c r="C2" s="10"/>
      <c r="D2" s="10"/>
      <c r="E2" s="10"/>
      <c r="F2" s="11"/>
      <c r="G2" s="12"/>
      <c r="H2" s="11"/>
      <c r="I2" s="13"/>
      <c r="J2" s="14"/>
      <c r="K2" s="15"/>
      <c r="L2" s="16"/>
      <c r="M2" s="17"/>
    </row>
    <row r="3" spans="1:13" ht="18" hidden="1" x14ac:dyDescent="0.25">
      <c r="A3" s="18"/>
      <c r="B3" s="19"/>
      <c r="C3" s="19"/>
      <c r="D3" s="19"/>
      <c r="E3" s="19"/>
      <c r="F3" s="20"/>
      <c r="G3" s="21"/>
      <c r="H3" s="20"/>
      <c r="I3" s="22"/>
      <c r="J3" s="23"/>
      <c r="K3" s="24"/>
      <c r="L3" s="25"/>
      <c r="M3" s="26"/>
    </row>
    <row r="4" spans="1:13" hidden="1" x14ac:dyDescent="0.2">
      <c r="A4" s="18" t="s">
        <v>0</v>
      </c>
      <c r="B4" s="27"/>
      <c r="C4" s="27"/>
      <c r="D4" s="27"/>
      <c r="E4" s="27"/>
      <c r="F4" s="20"/>
      <c r="G4" s="21"/>
      <c r="H4" s="20"/>
      <c r="I4" s="22"/>
      <c r="J4" s="23"/>
      <c r="K4" s="24"/>
      <c r="L4" s="25"/>
      <c r="M4" s="26"/>
    </row>
    <row r="5" spans="1:13" ht="18" x14ac:dyDescent="0.25">
      <c r="A5" s="18" t="s">
        <v>1</v>
      </c>
      <c r="B5" s="19"/>
      <c r="C5" s="19"/>
      <c r="D5" s="19"/>
      <c r="E5" s="28"/>
      <c r="F5" s="20"/>
      <c r="G5" s="21"/>
      <c r="H5" s="20"/>
      <c r="I5" s="22"/>
      <c r="J5" s="23"/>
      <c r="K5" s="24"/>
      <c r="L5" s="25"/>
      <c r="M5" s="26"/>
    </row>
    <row r="6" spans="1:13" ht="18" x14ac:dyDescent="0.25">
      <c r="A6" s="29" t="s">
        <v>2</v>
      </c>
      <c r="B6" s="30"/>
      <c r="C6" s="30"/>
      <c r="D6" s="30"/>
      <c r="E6" s="30"/>
      <c r="F6" s="31"/>
      <c r="G6" s="32"/>
      <c r="H6" s="31"/>
      <c r="I6" s="33"/>
      <c r="J6" s="34"/>
      <c r="K6" s="35"/>
      <c r="L6" s="36"/>
      <c r="M6" s="37"/>
    </row>
    <row r="7" spans="1:13" hidden="1" x14ac:dyDescent="0.2">
      <c r="A7" s="38"/>
      <c r="B7" s="39"/>
      <c r="C7" s="39"/>
      <c r="D7" s="39"/>
      <c r="E7" s="39"/>
      <c r="F7" s="39"/>
      <c r="G7" s="40"/>
      <c r="H7" s="39"/>
      <c r="I7" s="41"/>
      <c r="J7" s="23"/>
      <c r="K7" s="42"/>
      <c r="L7" s="25"/>
      <c r="M7" s="8"/>
    </row>
    <row r="8" spans="1:13" x14ac:dyDescent="0.2">
      <c r="A8" s="43" t="s">
        <v>3</v>
      </c>
      <c r="B8" s="44" t="s">
        <v>4</v>
      </c>
      <c r="C8" s="45" t="s">
        <v>5</v>
      </c>
      <c r="D8" s="44" t="s">
        <v>6</v>
      </c>
      <c r="E8" s="44" t="s">
        <v>7</v>
      </c>
      <c r="F8" s="44" t="s">
        <v>8</v>
      </c>
      <c r="G8" s="46" t="s">
        <v>9</v>
      </c>
      <c r="H8" s="44" t="s">
        <v>8</v>
      </c>
      <c r="I8" s="47" t="s">
        <v>10</v>
      </c>
      <c r="J8" s="48"/>
      <c r="K8" s="49"/>
      <c r="L8" s="50"/>
      <c r="M8" s="50" t="s">
        <v>11</v>
      </c>
    </row>
    <row r="9" spans="1:13" x14ac:dyDescent="0.2">
      <c r="A9" s="43">
        <v>0</v>
      </c>
      <c r="B9" s="44"/>
      <c r="C9" s="45">
        <v>2005</v>
      </c>
      <c r="D9" s="44" t="s">
        <v>12</v>
      </c>
      <c r="E9" s="44">
        <v>2007</v>
      </c>
      <c r="F9" s="44" t="s">
        <v>210</v>
      </c>
      <c r="G9" s="46" t="s">
        <v>13</v>
      </c>
      <c r="H9" s="44" t="s">
        <v>216</v>
      </c>
      <c r="I9" s="47" t="s">
        <v>14</v>
      </c>
      <c r="J9" s="44"/>
      <c r="K9" s="51"/>
      <c r="L9" s="52"/>
      <c r="M9" s="53" t="s">
        <v>15</v>
      </c>
    </row>
    <row r="10" spans="1:13" hidden="1" x14ac:dyDescent="0.2"/>
    <row r="11" spans="1:13" ht="15.75" x14ac:dyDescent="0.25">
      <c r="A11" s="54">
        <v>600</v>
      </c>
      <c r="B11" s="61" t="s">
        <v>16</v>
      </c>
    </row>
    <row r="12" spans="1:13" hidden="1" x14ac:dyDescent="0.2"/>
    <row r="13" spans="1:13" x14ac:dyDescent="0.2">
      <c r="F13" s="62"/>
    </row>
    <row r="14" spans="1:13" x14ac:dyDescent="0.2">
      <c r="A14" s="63" t="s">
        <v>17</v>
      </c>
      <c r="B14" s="64" t="s">
        <v>18</v>
      </c>
      <c r="C14" s="65">
        <f t="shared" ref="C14:H14" si="0">C17+C35+C37+C42+C63+C15+C16</f>
        <v>16146</v>
      </c>
      <c r="D14" s="65">
        <f t="shared" si="0"/>
        <v>16326</v>
      </c>
      <c r="E14" s="65">
        <f t="shared" si="0"/>
        <v>16291</v>
      </c>
      <c r="F14" s="66">
        <v>427.8</v>
      </c>
      <c r="G14" s="67">
        <f t="shared" si="0"/>
        <v>903.56000000000006</v>
      </c>
      <c r="H14" s="67">
        <f t="shared" si="0"/>
        <v>442.05999999999995</v>
      </c>
      <c r="I14" s="57">
        <f t="shared" ref="I14:I21" si="1">H14/G14*100</f>
        <v>48.924255168444809</v>
      </c>
      <c r="J14" s="68"/>
      <c r="K14" s="67"/>
    </row>
    <row r="15" spans="1:13" x14ac:dyDescent="0.2">
      <c r="A15" s="54">
        <v>610</v>
      </c>
      <c r="B15" s="55" t="s">
        <v>19</v>
      </c>
      <c r="C15">
        <v>7760</v>
      </c>
      <c r="D15">
        <v>9100</v>
      </c>
      <c r="E15">
        <v>8800</v>
      </c>
      <c r="F15" s="69">
        <v>216.91</v>
      </c>
      <c r="G15" s="56">
        <v>474.16</v>
      </c>
      <c r="H15" s="55">
        <v>232.04</v>
      </c>
      <c r="I15" s="57">
        <f t="shared" si="1"/>
        <v>48.937067656487258</v>
      </c>
    </row>
    <row r="16" spans="1:13" x14ac:dyDescent="0.2">
      <c r="A16" s="54">
        <v>620</v>
      </c>
      <c r="B16" s="55" t="s">
        <v>20</v>
      </c>
      <c r="C16">
        <v>2660</v>
      </c>
      <c r="D16" s="70">
        <v>3180</v>
      </c>
      <c r="E16" s="70">
        <v>3077</v>
      </c>
      <c r="F16" s="71">
        <v>77.7</v>
      </c>
      <c r="G16" s="56">
        <v>168.84</v>
      </c>
      <c r="H16" s="72">
        <v>86.72</v>
      </c>
      <c r="I16" s="57">
        <f t="shared" si="1"/>
        <v>51.362236436863299</v>
      </c>
    </row>
    <row r="17" spans="1:14" x14ac:dyDescent="0.2">
      <c r="A17" s="73" t="s">
        <v>21</v>
      </c>
      <c r="B17" s="68" t="s">
        <v>22</v>
      </c>
      <c r="C17" s="74">
        <f>SUM(C18:C34)</f>
        <v>2655</v>
      </c>
      <c r="D17" s="74">
        <f>SUM(D18:D34)</f>
        <v>1934</v>
      </c>
      <c r="E17" s="74">
        <f>SUM(E18:E34)</f>
        <v>1974</v>
      </c>
      <c r="F17" s="75">
        <v>133.19</v>
      </c>
      <c r="G17" s="76">
        <f>SUM(G18:G34)+G71</f>
        <v>260.56</v>
      </c>
      <c r="H17" s="76">
        <f>SUM(H18:H34)+H71</f>
        <v>123.3</v>
      </c>
      <c r="I17" s="57">
        <f t="shared" si="1"/>
        <v>47.321154436598093</v>
      </c>
      <c r="J17" s="68"/>
      <c r="K17" s="67"/>
    </row>
    <row r="18" spans="1:14" x14ac:dyDescent="0.2">
      <c r="A18" s="54">
        <v>631</v>
      </c>
      <c r="B18" s="55" t="s">
        <v>23</v>
      </c>
      <c r="C18">
        <v>38</v>
      </c>
      <c r="D18">
        <v>25</v>
      </c>
      <c r="E18">
        <v>30</v>
      </c>
      <c r="F18" s="69">
        <v>1.06</v>
      </c>
      <c r="G18" s="56">
        <v>1.5</v>
      </c>
      <c r="H18" s="55">
        <v>1.0900000000000001</v>
      </c>
      <c r="I18" s="57">
        <f t="shared" si="1"/>
        <v>72.666666666666671</v>
      </c>
    </row>
    <row r="19" spans="1:14" x14ac:dyDescent="0.2">
      <c r="A19" s="54">
        <v>632</v>
      </c>
      <c r="B19" s="55" t="s">
        <v>24</v>
      </c>
      <c r="C19">
        <v>634</v>
      </c>
      <c r="D19">
        <v>680</v>
      </c>
      <c r="E19">
        <v>710</v>
      </c>
      <c r="F19" s="69">
        <v>42.25</v>
      </c>
      <c r="G19" s="56">
        <v>87.2</v>
      </c>
      <c r="H19" s="55">
        <v>41.14</v>
      </c>
      <c r="I19" s="57">
        <f t="shared" si="1"/>
        <v>47.178899082568805</v>
      </c>
    </row>
    <row r="20" spans="1:14" x14ac:dyDescent="0.2">
      <c r="A20" s="54">
        <v>633</v>
      </c>
      <c r="B20" s="55" t="s">
        <v>25</v>
      </c>
      <c r="C20">
        <v>487</v>
      </c>
      <c r="E20">
        <v>0</v>
      </c>
      <c r="F20" s="69">
        <v>9.65</v>
      </c>
      <c r="G20" s="56">
        <v>28.4</v>
      </c>
      <c r="H20" s="55">
        <v>5.41</v>
      </c>
      <c r="I20" s="57">
        <f t="shared" si="1"/>
        <v>19.049295774647888</v>
      </c>
    </row>
    <row r="21" spans="1:14" x14ac:dyDescent="0.2">
      <c r="A21" s="54">
        <v>634</v>
      </c>
      <c r="B21" s="55" t="s">
        <v>26</v>
      </c>
      <c r="C21">
        <v>40</v>
      </c>
      <c r="D21">
        <v>60</v>
      </c>
      <c r="E21">
        <v>70</v>
      </c>
      <c r="F21" s="69">
        <v>5.19</v>
      </c>
      <c r="G21" s="56">
        <v>9</v>
      </c>
      <c r="H21" s="55">
        <v>3.92</v>
      </c>
      <c r="I21" s="57">
        <f t="shared" si="1"/>
        <v>43.55555555555555</v>
      </c>
    </row>
    <row r="22" spans="1:14" x14ac:dyDescent="0.2">
      <c r="A22" s="54">
        <v>635</v>
      </c>
      <c r="B22" s="55" t="s">
        <v>27</v>
      </c>
      <c r="C22">
        <v>127</v>
      </c>
      <c r="E22">
        <v>0</v>
      </c>
      <c r="F22" s="69">
        <v>5.99</v>
      </c>
      <c r="G22" s="56">
        <v>14.9</v>
      </c>
      <c r="H22" s="55">
        <v>4.1500000000000004</v>
      </c>
      <c r="I22" s="57">
        <v>0</v>
      </c>
    </row>
    <row r="23" spans="1:14" x14ac:dyDescent="0.2">
      <c r="A23" s="54">
        <v>637</v>
      </c>
      <c r="B23" s="55" t="s">
        <v>28</v>
      </c>
      <c r="C23">
        <v>210</v>
      </c>
      <c r="D23">
        <v>220</v>
      </c>
      <c r="E23">
        <v>220</v>
      </c>
      <c r="F23" s="69">
        <v>49.67</v>
      </c>
      <c r="G23" s="56">
        <v>110.74</v>
      </c>
      <c r="H23" s="55">
        <v>56.18</v>
      </c>
      <c r="I23" s="57">
        <f>H23/G23*100</f>
        <v>50.731443019685749</v>
      </c>
    </row>
    <row r="24" spans="1:14" x14ac:dyDescent="0.2">
      <c r="A24" s="54">
        <v>642</v>
      </c>
      <c r="B24" s="55" t="s">
        <v>29</v>
      </c>
      <c r="C24">
        <v>233</v>
      </c>
      <c r="D24">
        <v>253</v>
      </c>
      <c r="E24">
        <v>233</v>
      </c>
      <c r="F24" s="69">
        <v>19.2</v>
      </c>
      <c r="G24" s="56">
        <v>8.82</v>
      </c>
      <c r="H24" s="55">
        <v>11.41</v>
      </c>
      <c r="I24" s="57">
        <f>H24/G24*100</f>
        <v>129.36507936507937</v>
      </c>
      <c r="K24" s="59" t="s">
        <v>211</v>
      </c>
    </row>
    <row r="25" spans="1:14" hidden="1" x14ac:dyDescent="0.2">
      <c r="F25" s="69"/>
      <c r="I25" s="57" t="e">
        <f>H25/G25*100</f>
        <v>#DIV/0!</v>
      </c>
    </row>
    <row r="26" spans="1:14" hidden="1" x14ac:dyDescent="0.2">
      <c r="C26">
        <v>82</v>
      </c>
      <c r="D26">
        <v>100</v>
      </c>
      <c r="E26">
        <v>100</v>
      </c>
      <c r="F26" s="69"/>
      <c r="I26" s="57" t="e">
        <f>H26/G26*100</f>
        <v>#DIV/0!</v>
      </c>
    </row>
    <row r="27" spans="1:14" hidden="1" x14ac:dyDescent="0.2">
      <c r="C27">
        <v>241</v>
      </c>
      <c r="D27">
        <v>135</v>
      </c>
      <c r="E27">
        <v>50</v>
      </c>
      <c r="F27" s="69"/>
      <c r="I27" s="57" t="e">
        <f>H27/G27*100</f>
        <v>#DIV/0!</v>
      </c>
      <c r="K27" s="77"/>
      <c r="L27" s="78"/>
      <c r="M27" s="78" t="s">
        <v>30</v>
      </c>
    </row>
    <row r="28" spans="1:14" hidden="1" x14ac:dyDescent="0.2">
      <c r="F28" s="69"/>
      <c r="I28" s="57">
        <v>0</v>
      </c>
      <c r="M28" s="78"/>
    </row>
    <row r="29" spans="1:14" hidden="1" x14ac:dyDescent="0.2">
      <c r="C29">
        <v>374</v>
      </c>
      <c r="D29">
        <v>338</v>
      </c>
      <c r="E29">
        <v>356</v>
      </c>
      <c r="F29" s="69"/>
      <c r="I29" s="57" t="e">
        <f t="shared" ref="I29:I39" si="2">H29/G29*100</f>
        <v>#DIV/0!</v>
      </c>
      <c r="M29" s="78" t="s">
        <v>31</v>
      </c>
      <c r="N29" s="79"/>
    </row>
    <row r="30" spans="1:14" hidden="1" x14ac:dyDescent="0.2">
      <c r="C30">
        <v>115</v>
      </c>
      <c r="D30">
        <v>60</v>
      </c>
      <c r="E30">
        <v>80</v>
      </c>
      <c r="F30" s="69"/>
      <c r="I30" s="57" t="e">
        <f t="shared" si="2"/>
        <v>#DIV/0!</v>
      </c>
    </row>
    <row r="31" spans="1:14" hidden="1" x14ac:dyDescent="0.2">
      <c r="F31" s="69"/>
      <c r="I31" s="57" t="e">
        <f t="shared" si="2"/>
        <v>#DIV/0!</v>
      </c>
    </row>
    <row r="32" spans="1:14" hidden="1" x14ac:dyDescent="0.2">
      <c r="C32">
        <v>74</v>
      </c>
      <c r="D32">
        <v>60</v>
      </c>
      <c r="E32">
        <v>70</v>
      </c>
      <c r="F32" s="69"/>
      <c r="I32" s="57" t="e">
        <f t="shared" si="2"/>
        <v>#DIV/0!</v>
      </c>
      <c r="M32" s="78" t="s">
        <v>32</v>
      </c>
    </row>
    <row r="33" spans="1:13" hidden="1" x14ac:dyDescent="0.2">
      <c r="D33">
        <v>3</v>
      </c>
      <c r="E33">
        <v>5</v>
      </c>
      <c r="F33" s="69"/>
      <c r="I33" s="57" t="e">
        <f t="shared" si="2"/>
        <v>#DIV/0!</v>
      </c>
      <c r="K33" s="77"/>
      <c r="L33" s="78"/>
      <c r="M33" s="78"/>
    </row>
    <row r="34" spans="1:13" hidden="1" x14ac:dyDescent="0.2">
      <c r="C34">
        <v>0</v>
      </c>
      <c r="D34" t="s">
        <v>15</v>
      </c>
      <c r="E34">
        <v>50</v>
      </c>
      <c r="F34" s="69"/>
      <c r="I34" s="57" t="e">
        <f t="shared" si="2"/>
        <v>#DIV/0!</v>
      </c>
    </row>
    <row r="35" spans="1:13" hidden="1" x14ac:dyDescent="0.2">
      <c r="A35" s="73"/>
      <c r="B35" s="68"/>
      <c r="C35" s="74">
        <v>227</v>
      </c>
      <c r="D35" s="74">
        <v>281</v>
      </c>
      <c r="E35">
        <v>260</v>
      </c>
      <c r="F35" s="80"/>
      <c r="G35" s="76"/>
      <c r="H35" s="68"/>
      <c r="I35" s="57" t="e">
        <f t="shared" si="2"/>
        <v>#DIV/0!</v>
      </c>
      <c r="K35" s="81"/>
      <c r="L35" s="82"/>
      <c r="M35" s="78" t="s">
        <v>33</v>
      </c>
    </row>
    <row r="36" spans="1:13" hidden="1" x14ac:dyDescent="0.2">
      <c r="C36">
        <v>42</v>
      </c>
      <c r="D36">
        <v>80</v>
      </c>
      <c r="E36">
        <v>60</v>
      </c>
      <c r="F36" s="69"/>
      <c r="I36" s="57" t="e">
        <f t="shared" si="2"/>
        <v>#DIV/0!</v>
      </c>
    </row>
    <row r="37" spans="1:13" hidden="1" x14ac:dyDescent="0.2">
      <c r="A37" s="73"/>
      <c r="B37" s="68"/>
      <c r="C37" s="74">
        <v>200</v>
      </c>
      <c r="D37" s="74">
        <v>130</v>
      </c>
      <c r="E37" s="74">
        <v>360</v>
      </c>
      <c r="F37" s="80"/>
      <c r="G37" s="76"/>
      <c r="H37" s="68"/>
      <c r="I37" s="57" t="e">
        <f t="shared" si="2"/>
        <v>#DIV/0!</v>
      </c>
      <c r="K37" s="81"/>
      <c r="L37" s="82"/>
      <c r="M37" s="78" t="s">
        <v>34</v>
      </c>
    </row>
    <row r="38" spans="1:13" hidden="1" x14ac:dyDescent="0.2">
      <c r="A38" s="43"/>
      <c r="B38" s="44"/>
      <c r="C38" s="45" t="s">
        <v>5</v>
      </c>
      <c r="D38" s="44" t="s">
        <v>6</v>
      </c>
      <c r="E38" s="44" t="s">
        <v>7</v>
      </c>
      <c r="F38" s="83"/>
      <c r="G38" s="46"/>
      <c r="H38" s="44"/>
      <c r="I38" s="57" t="e">
        <f t="shared" si="2"/>
        <v>#DIV/0!</v>
      </c>
      <c r="K38" s="77"/>
      <c r="L38" s="78"/>
      <c r="M38" s="78"/>
    </row>
    <row r="39" spans="1:13" hidden="1" x14ac:dyDescent="0.2">
      <c r="A39" s="43"/>
      <c r="B39" s="44"/>
      <c r="C39" s="45">
        <v>2005</v>
      </c>
      <c r="D39" s="44">
        <v>2006</v>
      </c>
      <c r="E39" s="44">
        <v>2007</v>
      </c>
      <c r="F39" s="83"/>
      <c r="G39" s="46"/>
      <c r="H39" s="44"/>
      <c r="I39" s="57" t="e">
        <f t="shared" si="2"/>
        <v>#DIV/0!</v>
      </c>
      <c r="K39" s="77"/>
      <c r="L39" s="78"/>
      <c r="M39" s="78"/>
    </row>
    <row r="40" spans="1:13" hidden="1" x14ac:dyDescent="0.2">
      <c r="A40" s="43"/>
      <c r="B40" s="44"/>
      <c r="C40" s="45" t="s">
        <v>5</v>
      </c>
      <c r="D40" s="44" t="s">
        <v>6</v>
      </c>
      <c r="E40" s="44" t="s">
        <v>7</v>
      </c>
      <c r="F40" s="83"/>
      <c r="G40" s="46"/>
      <c r="H40" s="44"/>
      <c r="I40" s="47" t="s">
        <v>10</v>
      </c>
      <c r="J40" s="48"/>
      <c r="K40" s="49"/>
      <c r="L40" s="84"/>
      <c r="M40" s="78" t="s">
        <v>11</v>
      </c>
    </row>
    <row r="41" spans="1:13" hidden="1" x14ac:dyDescent="0.2">
      <c r="A41" s="43"/>
      <c r="B41" s="44"/>
      <c r="C41" s="45">
        <v>2005</v>
      </c>
      <c r="D41" s="44" t="s">
        <v>12</v>
      </c>
      <c r="E41" s="44">
        <v>2007</v>
      </c>
      <c r="F41" s="83"/>
      <c r="G41" s="46"/>
      <c r="H41" s="44"/>
      <c r="I41" s="47" t="s">
        <v>14</v>
      </c>
      <c r="J41" s="44"/>
      <c r="K41" s="51"/>
      <c r="L41" s="82"/>
      <c r="M41" s="78" t="s">
        <v>15</v>
      </c>
    </row>
    <row r="42" spans="1:13" hidden="1" x14ac:dyDescent="0.2">
      <c r="A42" s="73"/>
      <c r="B42" s="68"/>
      <c r="C42" s="74">
        <f>SUM(C43:C46)+SUM(C49:C60)</f>
        <v>2590</v>
      </c>
      <c r="D42" s="74">
        <f>SUM(D43:D46)+SUM(D49:D60)</f>
        <v>1651</v>
      </c>
      <c r="E42" s="74">
        <f>SUM(E43:E46)+SUM(E49:E60)</f>
        <v>1755</v>
      </c>
      <c r="F42" s="75"/>
      <c r="G42" s="67"/>
      <c r="H42" s="76"/>
      <c r="I42" s="57" t="e">
        <f>H42/G42*100</f>
        <v>#DIV/0!</v>
      </c>
      <c r="J42" s="76"/>
      <c r="K42" s="67"/>
      <c r="L42" s="82"/>
    </row>
    <row r="43" spans="1:13" hidden="1" x14ac:dyDescent="0.2">
      <c r="C43" s="70">
        <v>1179</v>
      </c>
      <c r="D43">
        <v>146</v>
      </c>
      <c r="E43">
        <v>150</v>
      </c>
      <c r="F43" s="69"/>
      <c r="I43" s="57" t="e">
        <f>H43/G43*100</f>
        <v>#DIV/0!</v>
      </c>
      <c r="M43" s="60" t="s">
        <v>15</v>
      </c>
    </row>
    <row r="44" spans="1:13" hidden="1" x14ac:dyDescent="0.2">
      <c r="B44" s="72"/>
      <c r="C44" s="70">
        <v>0</v>
      </c>
      <c r="D44" s="70">
        <v>5</v>
      </c>
      <c r="E44" s="70">
        <v>5</v>
      </c>
      <c r="F44" s="71"/>
      <c r="H44" s="72"/>
      <c r="I44" s="57">
        <v>0</v>
      </c>
      <c r="M44" s="60" t="s">
        <v>15</v>
      </c>
    </row>
    <row r="45" spans="1:13" hidden="1" x14ac:dyDescent="0.2">
      <c r="B45" s="72"/>
      <c r="C45" s="70">
        <v>30</v>
      </c>
      <c r="D45" s="70">
        <v>30</v>
      </c>
      <c r="E45" s="70">
        <v>30</v>
      </c>
      <c r="F45" s="71"/>
      <c r="H45" s="72"/>
      <c r="I45" s="57" t="e">
        <f t="shared" ref="I45:I59" si="3">H45/G45*100</f>
        <v>#DIV/0!</v>
      </c>
    </row>
    <row r="46" spans="1:13" hidden="1" x14ac:dyDescent="0.2">
      <c r="C46" s="70">
        <v>39</v>
      </c>
      <c r="D46">
        <v>30</v>
      </c>
      <c r="E46" s="70">
        <v>40</v>
      </c>
      <c r="F46" s="85"/>
      <c r="H46" s="86"/>
      <c r="I46" s="57" t="e">
        <f t="shared" si="3"/>
        <v>#DIV/0!</v>
      </c>
      <c r="M46" s="78" t="s">
        <v>35</v>
      </c>
    </row>
    <row r="47" spans="1:13" hidden="1" x14ac:dyDescent="0.2">
      <c r="A47" s="43"/>
      <c r="B47" s="44"/>
      <c r="C47" s="45"/>
      <c r="D47" s="44"/>
      <c r="E47" s="44"/>
      <c r="F47" s="83"/>
      <c r="G47" s="46"/>
      <c r="H47" s="44"/>
      <c r="I47" s="57" t="e">
        <f t="shared" si="3"/>
        <v>#DIV/0!</v>
      </c>
      <c r="K47" s="77"/>
      <c r="L47" s="78"/>
      <c r="M47" s="78"/>
    </row>
    <row r="48" spans="1:13" hidden="1" x14ac:dyDescent="0.2">
      <c r="A48" s="43"/>
      <c r="B48" s="44"/>
      <c r="C48" s="45"/>
      <c r="D48" s="44"/>
      <c r="E48" s="44"/>
      <c r="F48" s="83"/>
      <c r="G48" s="46"/>
      <c r="H48" s="44"/>
      <c r="I48" s="57" t="e">
        <f t="shared" si="3"/>
        <v>#DIV/0!</v>
      </c>
      <c r="K48" s="77"/>
      <c r="L48" s="78"/>
      <c r="M48" s="78"/>
    </row>
    <row r="49" spans="1:13" hidden="1" x14ac:dyDescent="0.2">
      <c r="C49" s="70">
        <v>95</v>
      </c>
      <c r="D49">
        <v>150</v>
      </c>
      <c r="E49">
        <v>150</v>
      </c>
      <c r="F49" s="85"/>
      <c r="H49" s="86"/>
      <c r="I49" s="57" t="e">
        <f t="shared" si="3"/>
        <v>#DIV/0!</v>
      </c>
      <c r="M49" s="60" t="s">
        <v>36</v>
      </c>
    </row>
    <row r="50" spans="1:13" hidden="1" x14ac:dyDescent="0.2">
      <c r="C50" s="70"/>
      <c r="F50" s="85"/>
      <c r="H50" s="86"/>
      <c r="I50" s="57" t="e">
        <f t="shared" si="3"/>
        <v>#DIV/0!</v>
      </c>
    </row>
    <row r="51" spans="1:13" hidden="1" x14ac:dyDescent="0.2">
      <c r="C51" s="70"/>
      <c r="F51" s="85"/>
      <c r="H51" s="86"/>
      <c r="I51" s="57" t="e">
        <f t="shared" si="3"/>
        <v>#DIV/0!</v>
      </c>
    </row>
    <row r="52" spans="1:13" hidden="1" x14ac:dyDescent="0.2">
      <c r="C52" s="70"/>
      <c r="F52" s="85"/>
      <c r="H52" s="86"/>
      <c r="I52" s="57" t="e">
        <f t="shared" si="3"/>
        <v>#DIV/0!</v>
      </c>
    </row>
    <row r="53" spans="1:13" hidden="1" x14ac:dyDescent="0.2">
      <c r="C53" s="70">
        <v>15</v>
      </c>
      <c r="D53">
        <v>20</v>
      </c>
      <c r="E53">
        <v>20</v>
      </c>
      <c r="F53" s="85"/>
      <c r="H53" s="86"/>
      <c r="I53" s="57" t="e">
        <f t="shared" si="3"/>
        <v>#DIV/0!</v>
      </c>
    </row>
    <row r="54" spans="1:13" hidden="1" x14ac:dyDescent="0.2">
      <c r="C54" s="70">
        <v>235</v>
      </c>
      <c r="D54">
        <v>170</v>
      </c>
      <c r="E54">
        <v>200</v>
      </c>
      <c r="F54" s="85"/>
      <c r="H54" s="86"/>
      <c r="I54" s="57" t="e">
        <f t="shared" si="3"/>
        <v>#DIV/0!</v>
      </c>
      <c r="M54" s="78" t="s">
        <v>37</v>
      </c>
    </row>
    <row r="55" spans="1:13" hidden="1" x14ac:dyDescent="0.2">
      <c r="C55" s="70">
        <v>344</v>
      </c>
      <c r="D55">
        <v>420</v>
      </c>
      <c r="E55">
        <v>420</v>
      </c>
      <c r="F55" s="85"/>
      <c r="H55" s="86"/>
      <c r="I55" s="57" t="e">
        <f t="shared" si="3"/>
        <v>#DIV/0!</v>
      </c>
    </row>
    <row r="56" spans="1:13" hidden="1" x14ac:dyDescent="0.2">
      <c r="C56" s="70">
        <v>148</v>
      </c>
      <c r="D56">
        <v>250</v>
      </c>
      <c r="E56">
        <v>250</v>
      </c>
      <c r="F56" s="85"/>
      <c r="H56" s="86"/>
      <c r="I56" s="57" t="e">
        <f t="shared" si="3"/>
        <v>#DIV/0!</v>
      </c>
    </row>
    <row r="57" spans="1:13" hidden="1" x14ac:dyDescent="0.2">
      <c r="C57" s="70">
        <v>129</v>
      </c>
      <c r="D57">
        <v>120</v>
      </c>
      <c r="E57">
        <v>130</v>
      </c>
      <c r="F57" s="85"/>
      <c r="H57" s="86"/>
      <c r="I57" s="57" t="e">
        <f t="shared" si="3"/>
        <v>#DIV/0!</v>
      </c>
    </row>
    <row r="58" spans="1:13" hidden="1" x14ac:dyDescent="0.2">
      <c r="C58" s="70">
        <v>143</v>
      </c>
      <c r="D58">
        <v>110</v>
      </c>
      <c r="E58">
        <v>160</v>
      </c>
      <c r="F58" s="85"/>
      <c r="H58" s="86"/>
      <c r="I58" s="57" t="e">
        <f t="shared" si="3"/>
        <v>#DIV/0!</v>
      </c>
    </row>
    <row r="59" spans="1:13" hidden="1" x14ac:dyDescent="0.2">
      <c r="C59" s="70">
        <v>224</v>
      </c>
      <c r="D59">
        <v>200</v>
      </c>
      <c r="E59">
        <v>200</v>
      </c>
      <c r="F59" s="85"/>
      <c r="H59" s="86"/>
      <c r="I59" s="57" t="e">
        <f t="shared" si="3"/>
        <v>#DIV/0!</v>
      </c>
      <c r="M59" s="60" t="s">
        <v>38</v>
      </c>
    </row>
    <row r="60" spans="1:13" hidden="1" x14ac:dyDescent="0.2">
      <c r="C60" s="70">
        <v>9</v>
      </c>
      <c r="F60" s="85"/>
      <c r="H60" s="86"/>
      <c r="I60" s="57">
        <v>0</v>
      </c>
    </row>
    <row r="61" spans="1:13" hidden="1" x14ac:dyDescent="0.2">
      <c r="A61" s="43"/>
      <c r="B61" s="44"/>
      <c r="C61" s="45"/>
      <c r="D61" s="44"/>
      <c r="E61" s="44"/>
      <c r="F61" s="83"/>
      <c r="G61" s="46"/>
      <c r="H61" s="44"/>
      <c r="I61" s="47" t="s">
        <v>10</v>
      </c>
      <c r="K61" s="87"/>
    </row>
    <row r="62" spans="1:13" hidden="1" x14ac:dyDescent="0.2">
      <c r="A62" s="43"/>
      <c r="B62" s="44"/>
      <c r="C62" s="45"/>
      <c r="D62" s="44"/>
      <c r="E62" s="44"/>
      <c r="F62" s="83"/>
      <c r="G62" s="46"/>
      <c r="H62" s="44"/>
      <c r="I62" s="47" t="s">
        <v>14</v>
      </c>
      <c r="K62" s="88"/>
    </row>
    <row r="63" spans="1:13" hidden="1" x14ac:dyDescent="0.2">
      <c r="A63" s="73"/>
      <c r="B63" s="68"/>
      <c r="C63" s="74">
        <v>54</v>
      </c>
      <c r="D63" s="74">
        <v>50</v>
      </c>
      <c r="E63">
        <v>65</v>
      </c>
      <c r="F63" s="80"/>
      <c r="G63" s="76"/>
      <c r="H63" s="68"/>
      <c r="I63" s="57" t="e">
        <f>H63/G63*100</f>
        <v>#DIV/0!</v>
      </c>
      <c r="J63" s="82"/>
      <c r="K63" s="81"/>
      <c r="L63" s="82"/>
      <c r="M63" s="60">
        <v>0</v>
      </c>
    </row>
    <row r="64" spans="1:13" hidden="1" x14ac:dyDescent="0.2">
      <c r="C64" s="70">
        <v>49</v>
      </c>
      <c r="D64">
        <v>50</v>
      </c>
      <c r="E64">
        <v>60</v>
      </c>
      <c r="F64" s="85"/>
      <c r="H64" s="86"/>
      <c r="I64" s="57" t="e">
        <f>H64/G64*100</f>
        <v>#DIV/0!</v>
      </c>
    </row>
    <row r="65" spans="1:12" hidden="1" x14ac:dyDescent="0.2">
      <c r="C65" s="70">
        <v>5</v>
      </c>
      <c r="E65">
        <v>5</v>
      </c>
      <c r="F65" s="85"/>
      <c r="H65" s="86"/>
      <c r="I65" s="57" t="e">
        <f>H65/G65*100</f>
        <v>#DIV/0!</v>
      </c>
    </row>
    <row r="66" spans="1:12" hidden="1" x14ac:dyDescent="0.2">
      <c r="A66" s="43"/>
      <c r="B66" s="44"/>
      <c r="C66" s="45"/>
      <c r="D66" s="44"/>
      <c r="E66" s="44"/>
      <c r="F66" s="83"/>
      <c r="G66" s="46"/>
      <c r="H66" s="44"/>
      <c r="I66" s="47"/>
    </row>
    <row r="67" spans="1:12" hidden="1" x14ac:dyDescent="0.2">
      <c r="A67" s="43"/>
      <c r="B67" s="44"/>
      <c r="C67" s="45"/>
      <c r="D67" s="44"/>
      <c r="E67" s="44"/>
      <c r="F67" s="83"/>
      <c r="G67" s="46"/>
      <c r="H67" s="44"/>
      <c r="I67" s="47"/>
    </row>
    <row r="68" spans="1:12" hidden="1" x14ac:dyDescent="0.2">
      <c r="F68" s="69"/>
    </row>
    <row r="69" spans="1:12" hidden="1" x14ac:dyDescent="0.2">
      <c r="F69" s="69"/>
    </row>
    <row r="70" spans="1:12" hidden="1" x14ac:dyDescent="0.2">
      <c r="F70" s="69"/>
      <c r="I70" s="57">
        <v>0</v>
      </c>
    </row>
    <row r="71" spans="1:12" x14ac:dyDescent="0.2">
      <c r="A71" s="54">
        <v>651</v>
      </c>
      <c r="B71" s="55" t="s">
        <v>39</v>
      </c>
      <c r="F71" s="69">
        <v>0.18</v>
      </c>
      <c r="G71" s="56">
        <v>0</v>
      </c>
      <c r="H71" s="55">
        <v>0</v>
      </c>
      <c r="I71" s="57">
        <v>0</v>
      </c>
    </row>
    <row r="72" spans="1:12" x14ac:dyDescent="0.2">
      <c r="A72" s="63" t="s">
        <v>40</v>
      </c>
      <c r="B72" s="64" t="s">
        <v>41</v>
      </c>
      <c r="C72" s="65">
        <f>SUM(C73:C74)</f>
        <v>96</v>
      </c>
      <c r="D72" s="65">
        <f>SUM(D73:D74)</f>
        <v>95</v>
      </c>
      <c r="E72" s="65">
        <f>SUM(E73:E74)</f>
        <v>115</v>
      </c>
      <c r="F72" s="75">
        <v>5.31</v>
      </c>
      <c r="G72" s="76">
        <v>6.8</v>
      </c>
      <c r="H72" s="76">
        <v>5.31</v>
      </c>
      <c r="I72" s="57">
        <f>H72/G72*100</f>
        <v>78.088235294117652</v>
      </c>
      <c r="J72" s="76"/>
      <c r="K72" s="67"/>
      <c r="L72" s="82"/>
    </row>
    <row r="73" spans="1:12" x14ac:dyDescent="0.2">
      <c r="A73" s="54">
        <v>637</v>
      </c>
      <c r="B73" s="55" t="s">
        <v>42</v>
      </c>
      <c r="C73" s="70">
        <v>15</v>
      </c>
      <c r="D73">
        <v>15</v>
      </c>
      <c r="E73">
        <v>15</v>
      </c>
      <c r="F73" s="69">
        <v>5.31</v>
      </c>
      <c r="G73" s="56">
        <v>6.8</v>
      </c>
      <c r="H73" s="55">
        <v>5.31</v>
      </c>
      <c r="I73" s="57">
        <f>H73/G73*100</f>
        <v>78.088235294117652</v>
      </c>
    </row>
    <row r="74" spans="1:12" hidden="1" x14ac:dyDescent="0.2">
      <c r="C74" s="70">
        <v>81</v>
      </c>
      <c r="D74">
        <v>80</v>
      </c>
      <c r="E74">
        <v>100</v>
      </c>
      <c r="F74" s="69"/>
      <c r="I74" s="57" t="e">
        <f>H74/G74*100</f>
        <v>#DIV/0!</v>
      </c>
    </row>
    <row r="75" spans="1:12" hidden="1" x14ac:dyDescent="0.2">
      <c r="F75" s="69"/>
      <c r="I75" s="57" t="s">
        <v>15</v>
      </c>
    </row>
    <row r="76" spans="1:12" x14ac:dyDescent="0.2">
      <c r="A76" s="63" t="s">
        <v>43</v>
      </c>
      <c r="B76" s="64" t="s">
        <v>44</v>
      </c>
      <c r="C76" s="65">
        <f t="shared" ref="C76:H76" si="4">SUM(C77:C79)</f>
        <v>275</v>
      </c>
      <c r="D76" s="65">
        <f t="shared" si="4"/>
        <v>294</v>
      </c>
      <c r="E76" s="65">
        <f t="shared" si="4"/>
        <v>285</v>
      </c>
      <c r="F76" s="66">
        <v>8.27</v>
      </c>
      <c r="G76" s="76">
        <f t="shared" si="4"/>
        <v>15.9</v>
      </c>
      <c r="H76" s="76">
        <f t="shared" si="4"/>
        <v>8.93</v>
      </c>
      <c r="I76" s="57">
        <f>H76/G76*100</f>
        <v>56.163522012578618</v>
      </c>
      <c r="J76" s="76"/>
      <c r="K76" s="81"/>
      <c r="L76" s="82"/>
    </row>
    <row r="77" spans="1:12" x14ac:dyDescent="0.2">
      <c r="A77" s="54">
        <v>610</v>
      </c>
      <c r="B77" s="55" t="s">
        <v>45</v>
      </c>
      <c r="C77">
        <v>195</v>
      </c>
      <c r="D77">
        <v>230</v>
      </c>
      <c r="E77">
        <v>204</v>
      </c>
      <c r="F77" s="69">
        <v>6.05</v>
      </c>
      <c r="G77" s="56">
        <v>11.5</v>
      </c>
      <c r="H77" s="55">
        <v>6.56</v>
      </c>
      <c r="I77" s="57">
        <f>H77/G77*100</f>
        <v>57.043478260869563</v>
      </c>
    </row>
    <row r="78" spans="1:12" x14ac:dyDescent="0.2">
      <c r="A78" s="54">
        <v>620</v>
      </c>
      <c r="B78" s="55" t="s">
        <v>46</v>
      </c>
      <c r="C78">
        <v>72</v>
      </c>
      <c r="D78">
        <v>54</v>
      </c>
      <c r="E78">
        <v>71</v>
      </c>
      <c r="F78" s="69">
        <v>2.2200000000000002</v>
      </c>
      <c r="G78" s="56">
        <v>4.3</v>
      </c>
      <c r="H78" s="55">
        <v>2.37</v>
      </c>
      <c r="I78" s="57">
        <f>H78/G78*100</f>
        <v>55.116279069767451</v>
      </c>
    </row>
    <row r="79" spans="1:12" x14ac:dyDescent="0.2">
      <c r="A79" s="54">
        <v>633</v>
      </c>
      <c r="B79" s="55" t="s">
        <v>25</v>
      </c>
      <c r="C79">
        <v>8</v>
      </c>
      <c r="D79">
        <v>10</v>
      </c>
      <c r="E79">
        <v>10</v>
      </c>
      <c r="F79" s="69">
        <v>0</v>
      </c>
      <c r="G79" s="56">
        <v>0.1</v>
      </c>
      <c r="H79" s="55">
        <v>0</v>
      </c>
      <c r="I79" s="57">
        <f>H79/G79*100</f>
        <v>0</v>
      </c>
    </row>
    <row r="80" spans="1:12" hidden="1" x14ac:dyDescent="0.2">
      <c r="F80" s="69"/>
      <c r="I80" s="57" t="s">
        <v>15</v>
      </c>
    </row>
    <row r="81" spans="1:12" x14ac:dyDescent="0.2">
      <c r="A81" s="63" t="s">
        <v>47</v>
      </c>
      <c r="B81" s="64" t="s">
        <v>48</v>
      </c>
      <c r="C81" s="89">
        <f>SUM(C88:C93)+C82+C83</f>
        <v>137</v>
      </c>
      <c r="D81" s="89">
        <f>SUM(D88:D93)+D82+D83</f>
        <v>132</v>
      </c>
      <c r="E81" s="89">
        <f>SUM(E88:E93)+E82+E83</f>
        <v>0</v>
      </c>
      <c r="F81" s="75">
        <v>6.5</v>
      </c>
      <c r="G81" s="67">
        <v>3</v>
      </c>
      <c r="H81" s="76">
        <v>0</v>
      </c>
      <c r="I81" s="57">
        <f>H81/G81*100</f>
        <v>0</v>
      </c>
      <c r="J81" s="76"/>
      <c r="K81" s="81"/>
      <c r="L81" s="82"/>
    </row>
    <row r="82" spans="1:12" hidden="1" x14ac:dyDescent="0.2">
      <c r="A82" s="63">
        <v>631001</v>
      </c>
      <c r="B82" s="72" t="s">
        <v>49</v>
      </c>
      <c r="C82" s="70">
        <v>13</v>
      </c>
      <c r="D82" s="65"/>
      <c r="E82" s="65"/>
      <c r="F82" s="90"/>
      <c r="G82" s="76"/>
      <c r="H82" s="64"/>
      <c r="I82" s="57" t="s">
        <v>15</v>
      </c>
    </row>
    <row r="83" spans="1:12" hidden="1" x14ac:dyDescent="0.2">
      <c r="A83" s="91">
        <v>632003</v>
      </c>
      <c r="B83" s="72" t="s">
        <v>50</v>
      </c>
      <c r="C83" s="70">
        <v>2</v>
      </c>
      <c r="D83" s="65">
        <v>3</v>
      </c>
      <c r="E83" s="65"/>
      <c r="F83" s="90"/>
      <c r="G83" s="76"/>
      <c r="H83" s="64"/>
      <c r="I83" s="57" t="s">
        <v>15</v>
      </c>
    </row>
    <row r="84" spans="1:12" hidden="1" x14ac:dyDescent="0.2">
      <c r="A84" s="43" t="s">
        <v>3</v>
      </c>
      <c r="B84" s="44" t="s">
        <v>4</v>
      </c>
      <c r="C84" s="45" t="s">
        <v>5</v>
      </c>
      <c r="D84" s="44" t="s">
        <v>6</v>
      </c>
      <c r="E84" s="44" t="s">
        <v>7</v>
      </c>
      <c r="F84" s="83"/>
      <c r="G84" s="46"/>
      <c r="H84" s="44"/>
      <c r="I84" s="57" t="e">
        <f>H84/G84*100</f>
        <v>#DIV/0!</v>
      </c>
    </row>
    <row r="85" spans="1:12" hidden="1" x14ac:dyDescent="0.2">
      <c r="A85" s="43" t="s">
        <v>51</v>
      </c>
      <c r="B85" s="44"/>
      <c r="C85" s="45">
        <v>2005</v>
      </c>
      <c r="D85" s="44">
        <v>2006</v>
      </c>
      <c r="E85" s="44">
        <v>2007</v>
      </c>
      <c r="F85" s="83"/>
      <c r="G85" s="46"/>
      <c r="H85" s="44"/>
      <c r="I85" s="57" t="e">
        <f>H85/G85*100</f>
        <v>#DIV/0!</v>
      </c>
    </row>
    <row r="86" spans="1:12" hidden="1" x14ac:dyDescent="0.2">
      <c r="A86" s="43" t="s">
        <v>3</v>
      </c>
      <c r="B86" s="44" t="s">
        <v>4</v>
      </c>
      <c r="C86" s="45" t="s">
        <v>5</v>
      </c>
      <c r="D86" s="44" t="s">
        <v>6</v>
      </c>
      <c r="E86" s="44" t="s">
        <v>7</v>
      </c>
      <c r="F86" s="83"/>
      <c r="G86" s="46"/>
      <c r="H86" s="44"/>
      <c r="I86" s="47" t="s">
        <v>10</v>
      </c>
      <c r="J86" s="48"/>
      <c r="K86" s="49"/>
      <c r="L86" s="84"/>
    </row>
    <row r="87" spans="1:12" hidden="1" x14ac:dyDescent="0.2">
      <c r="A87" s="43" t="s">
        <v>51</v>
      </c>
      <c r="B87" s="44"/>
      <c r="C87" s="45">
        <v>2005</v>
      </c>
      <c r="D87" s="44" t="s">
        <v>12</v>
      </c>
      <c r="E87" s="44">
        <v>2007</v>
      </c>
      <c r="F87" s="83"/>
      <c r="G87" s="46"/>
      <c r="H87" s="44"/>
      <c r="I87" s="47" t="s">
        <v>14</v>
      </c>
      <c r="J87" s="44"/>
      <c r="K87" s="51"/>
      <c r="L87" s="82"/>
    </row>
    <row r="88" spans="1:12" hidden="1" x14ac:dyDescent="0.2">
      <c r="A88" s="54">
        <v>633006</v>
      </c>
      <c r="B88" s="55" t="s">
        <v>52</v>
      </c>
      <c r="C88">
        <v>18</v>
      </c>
      <c r="D88">
        <v>20</v>
      </c>
      <c r="F88" s="69"/>
      <c r="I88" s="57" t="s">
        <v>15</v>
      </c>
    </row>
    <row r="89" spans="1:12" x14ac:dyDescent="0.2">
      <c r="A89" s="54">
        <v>637</v>
      </c>
      <c r="B89" s="55" t="s">
        <v>42</v>
      </c>
      <c r="C89">
        <v>10</v>
      </c>
      <c r="D89">
        <v>10</v>
      </c>
      <c r="F89" s="69">
        <v>6.5</v>
      </c>
      <c r="G89" s="56">
        <v>3</v>
      </c>
      <c r="H89" s="55">
        <v>0</v>
      </c>
      <c r="I89" s="57">
        <f>H89/G89*100</f>
        <v>0</v>
      </c>
    </row>
    <row r="90" spans="1:12" hidden="1" x14ac:dyDescent="0.2">
      <c r="A90" s="54">
        <v>633016</v>
      </c>
      <c r="B90" s="55" t="s">
        <v>53</v>
      </c>
      <c r="C90">
        <v>5</v>
      </c>
      <c r="F90" s="69"/>
      <c r="I90" s="57" t="s">
        <v>15</v>
      </c>
    </row>
    <row r="91" spans="1:12" hidden="1" x14ac:dyDescent="0.2">
      <c r="A91" s="54">
        <v>634001</v>
      </c>
      <c r="B91" s="55" t="s">
        <v>54</v>
      </c>
      <c r="C91">
        <v>7</v>
      </c>
      <c r="F91" s="69"/>
      <c r="I91" s="57" t="s">
        <v>15</v>
      </c>
    </row>
    <row r="92" spans="1:12" hidden="1" x14ac:dyDescent="0.2">
      <c r="A92" s="54">
        <v>636001</v>
      </c>
      <c r="B92" s="55" t="s">
        <v>55</v>
      </c>
      <c r="C92">
        <v>6</v>
      </c>
      <c r="D92">
        <v>5</v>
      </c>
      <c r="F92" s="69"/>
      <c r="I92" s="57" t="s">
        <v>15</v>
      </c>
    </row>
    <row r="93" spans="1:12" hidden="1" x14ac:dyDescent="0.2">
      <c r="A93" s="54">
        <v>637</v>
      </c>
      <c r="B93" s="55" t="s">
        <v>56</v>
      </c>
      <c r="C93">
        <v>76</v>
      </c>
      <c r="D93">
        <v>94</v>
      </c>
      <c r="F93" s="69"/>
      <c r="I93" s="57" t="s">
        <v>15</v>
      </c>
    </row>
    <row r="94" spans="1:12" hidden="1" x14ac:dyDescent="0.2">
      <c r="F94" s="69"/>
    </row>
    <row r="95" spans="1:12" x14ac:dyDescent="0.2">
      <c r="A95" s="63" t="s">
        <v>57</v>
      </c>
      <c r="B95" s="64" t="s">
        <v>58</v>
      </c>
      <c r="C95" s="65">
        <v>1054</v>
      </c>
      <c r="D95" s="65">
        <v>480</v>
      </c>
      <c r="E95" s="65">
        <v>700</v>
      </c>
      <c r="F95" s="90">
        <v>5.18</v>
      </c>
      <c r="G95" s="76">
        <v>8.5</v>
      </c>
      <c r="H95" s="76">
        <v>8.35</v>
      </c>
      <c r="I95" s="57">
        <f>H95/G95*100</f>
        <v>98.235294117647058</v>
      </c>
      <c r="K95" s="81"/>
      <c r="L95" s="82"/>
    </row>
    <row r="96" spans="1:12" x14ac:dyDescent="0.2">
      <c r="A96" s="54">
        <v>651</v>
      </c>
      <c r="B96" s="55" t="s">
        <v>59</v>
      </c>
      <c r="C96">
        <v>1054</v>
      </c>
      <c r="D96">
        <v>480</v>
      </c>
      <c r="E96">
        <v>700</v>
      </c>
      <c r="F96" s="92">
        <v>5.18</v>
      </c>
      <c r="G96" s="56">
        <v>8.5</v>
      </c>
      <c r="H96" s="55">
        <v>8.35</v>
      </c>
      <c r="I96" s="57">
        <f>H96/G96*100</f>
        <v>98.235294117647058</v>
      </c>
    </row>
    <row r="97" spans="1:13" hidden="1" x14ac:dyDescent="0.2">
      <c r="F97" s="69"/>
      <c r="I97" s="57" t="e">
        <f>H97/G97*100</f>
        <v>#DIV/0!</v>
      </c>
    </row>
    <row r="98" spans="1:13" hidden="1" x14ac:dyDescent="0.2">
      <c r="F98" s="69"/>
    </row>
    <row r="99" spans="1:13" x14ac:dyDescent="0.2">
      <c r="A99" s="63" t="s">
        <v>60</v>
      </c>
      <c r="B99" s="64" t="s">
        <v>61</v>
      </c>
      <c r="C99" s="65">
        <v>10</v>
      </c>
      <c r="D99" s="65">
        <v>10</v>
      </c>
      <c r="E99" s="65">
        <v>10</v>
      </c>
      <c r="F99" s="69">
        <v>0</v>
      </c>
      <c r="G99" s="76">
        <v>0.4</v>
      </c>
      <c r="H99" s="64">
        <v>0</v>
      </c>
      <c r="I99" s="57">
        <f>H99/G99*100</f>
        <v>0</v>
      </c>
    </row>
    <row r="100" spans="1:13" x14ac:dyDescent="0.2">
      <c r="A100" s="54">
        <v>633</v>
      </c>
      <c r="B100" s="55" t="s">
        <v>62</v>
      </c>
      <c r="C100">
        <v>10</v>
      </c>
      <c r="D100">
        <v>10</v>
      </c>
      <c r="E100">
        <v>10</v>
      </c>
      <c r="F100" s="69">
        <v>0</v>
      </c>
      <c r="G100" s="56">
        <v>0.4</v>
      </c>
      <c r="H100" s="55">
        <v>0</v>
      </c>
      <c r="I100" s="57">
        <f>H100/G100*100</f>
        <v>0</v>
      </c>
    </row>
    <row r="101" spans="1:13" hidden="1" x14ac:dyDescent="0.2">
      <c r="A101" s="43"/>
      <c r="B101" s="44"/>
      <c r="C101" s="45"/>
      <c r="D101" s="44"/>
      <c r="E101" s="44"/>
      <c r="F101" s="90"/>
      <c r="G101" s="46"/>
      <c r="H101" s="44"/>
      <c r="I101" s="57" t="e">
        <f>H101/G101*100</f>
        <v>#DIV/0!</v>
      </c>
    </row>
    <row r="102" spans="1:13" hidden="1" x14ac:dyDescent="0.2">
      <c r="A102" s="43"/>
      <c r="B102" s="44"/>
      <c r="C102" s="45"/>
      <c r="D102" s="44"/>
      <c r="E102" s="44"/>
      <c r="F102" s="69"/>
      <c r="G102" s="46"/>
      <c r="H102" s="44"/>
      <c r="I102" s="57" t="e">
        <f>H102/G102*100</f>
        <v>#DIV/0!</v>
      </c>
    </row>
    <row r="103" spans="1:13" hidden="1" x14ac:dyDescent="0.2">
      <c r="A103" s="63"/>
      <c r="B103" s="64"/>
      <c r="C103" s="93"/>
      <c r="D103" s="93"/>
      <c r="E103" s="93"/>
      <c r="F103" s="64"/>
      <c r="G103" s="76"/>
      <c r="H103" s="64"/>
    </row>
    <row r="104" spans="1:13" x14ac:dyDescent="0.2">
      <c r="A104" s="63" t="s">
        <v>63</v>
      </c>
      <c r="B104" s="64" t="s">
        <v>64</v>
      </c>
      <c r="C104" s="65">
        <f>C105+C106+C107+C115+C117+C119+C123</f>
        <v>2444</v>
      </c>
      <c r="D104" s="65">
        <f>D105+D106+D107+D115+D117+D119</f>
        <v>3760</v>
      </c>
      <c r="E104" s="65">
        <f>E105+E106+E107+E115+E117+E119</f>
        <v>3499</v>
      </c>
      <c r="F104" s="67">
        <v>92.85</v>
      </c>
      <c r="G104" s="67">
        <f>G105+G106+G107</f>
        <v>221.92000000000002</v>
      </c>
      <c r="H104" s="67">
        <f>H105+H106+H107</f>
        <v>94.009999999999991</v>
      </c>
      <c r="I104" s="57">
        <f t="shared" ref="I104:I113" si="5">H104/G104*100</f>
        <v>42.362112472963219</v>
      </c>
      <c r="J104" s="76"/>
      <c r="K104" s="67"/>
      <c r="L104" s="82"/>
    </row>
    <row r="105" spans="1:13" x14ac:dyDescent="0.2">
      <c r="A105" s="54">
        <v>610</v>
      </c>
      <c r="B105" s="55" t="s">
        <v>65</v>
      </c>
      <c r="C105">
        <v>1466</v>
      </c>
      <c r="D105">
        <v>1884</v>
      </c>
      <c r="E105" s="94">
        <v>2100</v>
      </c>
      <c r="F105" s="85">
        <v>61.2</v>
      </c>
      <c r="G105" s="56">
        <v>150</v>
      </c>
      <c r="H105" s="86">
        <v>63.6</v>
      </c>
      <c r="I105" s="57">
        <f t="shared" si="5"/>
        <v>42.4</v>
      </c>
    </row>
    <row r="106" spans="1:13" x14ac:dyDescent="0.2">
      <c r="A106" s="54">
        <v>620</v>
      </c>
      <c r="B106" s="55" t="s">
        <v>46</v>
      </c>
      <c r="C106">
        <v>523</v>
      </c>
      <c r="D106">
        <v>678</v>
      </c>
      <c r="E106" s="94">
        <v>734</v>
      </c>
      <c r="F106" s="85">
        <v>21.97</v>
      </c>
      <c r="G106" s="56">
        <v>50</v>
      </c>
      <c r="H106" s="86">
        <v>22.45</v>
      </c>
      <c r="I106" s="57">
        <f t="shared" si="5"/>
        <v>44.9</v>
      </c>
    </row>
    <row r="107" spans="1:13" x14ac:dyDescent="0.2">
      <c r="A107" s="73" t="s">
        <v>66</v>
      </c>
      <c r="B107" s="68" t="s">
        <v>22</v>
      </c>
      <c r="C107" s="74">
        <f>SUM(C108:C114)</f>
        <v>209</v>
      </c>
      <c r="D107" s="74">
        <f>SUM(D108:D114)</f>
        <v>885</v>
      </c>
      <c r="E107" s="74">
        <f>SUM(E108:E114)</f>
        <v>330</v>
      </c>
      <c r="F107" s="76">
        <v>9.68</v>
      </c>
      <c r="G107" s="76">
        <f>SUM(G108:G114)+G130</f>
        <v>21.92</v>
      </c>
      <c r="H107" s="76">
        <f>SUM(H108:H114)+H130</f>
        <v>7.96</v>
      </c>
      <c r="I107" s="57">
        <f t="shared" si="5"/>
        <v>36.313868613138681</v>
      </c>
      <c r="J107" s="76"/>
    </row>
    <row r="108" spans="1:13" x14ac:dyDescent="0.2">
      <c r="A108" s="54">
        <v>631</v>
      </c>
      <c r="B108" s="55" t="s">
        <v>23</v>
      </c>
      <c r="C108">
        <v>2</v>
      </c>
      <c r="D108">
        <v>9</v>
      </c>
      <c r="E108">
        <v>20</v>
      </c>
      <c r="F108" s="69">
        <v>0</v>
      </c>
      <c r="G108" s="56">
        <v>0.2</v>
      </c>
      <c r="H108" s="55">
        <v>0</v>
      </c>
      <c r="I108" s="57">
        <f t="shared" si="5"/>
        <v>0</v>
      </c>
    </row>
    <row r="109" spans="1:13" x14ac:dyDescent="0.2">
      <c r="A109" s="54">
        <v>632</v>
      </c>
      <c r="B109" s="55" t="s">
        <v>67</v>
      </c>
      <c r="C109">
        <v>34</v>
      </c>
      <c r="D109">
        <v>50</v>
      </c>
      <c r="E109">
        <v>50</v>
      </c>
      <c r="F109" s="69">
        <v>0.41</v>
      </c>
      <c r="G109" s="56">
        <v>0.8</v>
      </c>
      <c r="H109" s="55">
        <v>0.35</v>
      </c>
      <c r="I109" s="57">
        <f t="shared" si="5"/>
        <v>43.749999999999993</v>
      </c>
      <c r="M109" s="60" t="s">
        <v>15</v>
      </c>
    </row>
    <row r="110" spans="1:13" x14ac:dyDescent="0.2">
      <c r="A110" s="54">
        <v>633</v>
      </c>
      <c r="B110" s="55" t="s">
        <v>25</v>
      </c>
      <c r="C110">
        <v>48</v>
      </c>
      <c r="D110">
        <v>112</v>
      </c>
      <c r="E110">
        <v>80</v>
      </c>
      <c r="F110" s="95">
        <v>0.71</v>
      </c>
      <c r="G110" s="56">
        <v>3.3</v>
      </c>
      <c r="H110" s="96">
        <v>0.59</v>
      </c>
      <c r="I110" s="57">
        <f t="shared" si="5"/>
        <v>17.878787878787879</v>
      </c>
      <c r="K110" s="81"/>
      <c r="L110" s="82"/>
    </row>
    <row r="111" spans="1:13" x14ac:dyDescent="0.2">
      <c r="A111" s="54">
        <v>634</v>
      </c>
      <c r="B111" s="55" t="s">
        <v>26</v>
      </c>
      <c r="C111">
        <v>8</v>
      </c>
      <c r="D111">
        <v>16</v>
      </c>
      <c r="E111">
        <v>30</v>
      </c>
      <c r="F111" s="69">
        <v>1.41</v>
      </c>
      <c r="G111" s="56">
        <v>4.5</v>
      </c>
      <c r="H111" s="55">
        <v>1.52</v>
      </c>
      <c r="I111" s="57">
        <f t="shared" si="5"/>
        <v>33.777777777777779</v>
      </c>
      <c r="K111" s="81"/>
      <c r="L111" s="82"/>
    </row>
    <row r="112" spans="1:13" x14ac:dyDescent="0.2">
      <c r="A112" s="97">
        <v>635</v>
      </c>
      <c r="B112" s="55" t="s">
        <v>68</v>
      </c>
      <c r="D112">
        <v>500</v>
      </c>
      <c r="F112" s="69">
        <v>0.56999999999999995</v>
      </c>
      <c r="G112" s="56">
        <v>2</v>
      </c>
      <c r="H112" s="55">
        <v>1.01</v>
      </c>
      <c r="I112" s="57">
        <f t="shared" si="5"/>
        <v>50.5</v>
      </c>
    </row>
    <row r="113" spans="1:13" x14ac:dyDescent="0.2">
      <c r="A113" s="54">
        <v>637</v>
      </c>
      <c r="B113" s="55" t="s">
        <v>28</v>
      </c>
      <c r="C113">
        <v>47</v>
      </c>
      <c r="D113">
        <v>118</v>
      </c>
      <c r="E113">
        <v>70</v>
      </c>
      <c r="F113" s="69">
        <v>3.55</v>
      </c>
      <c r="G113" s="56">
        <v>10.199999999999999</v>
      </c>
      <c r="H113" s="55">
        <v>4.12</v>
      </c>
      <c r="I113" s="57">
        <f t="shared" si="5"/>
        <v>40.392156862745104</v>
      </c>
      <c r="K113" s="81"/>
      <c r="L113" s="82"/>
    </row>
    <row r="114" spans="1:13" x14ac:dyDescent="0.2">
      <c r="A114" s="54">
        <v>642</v>
      </c>
      <c r="B114" s="55" t="s">
        <v>29</v>
      </c>
      <c r="C114">
        <v>70</v>
      </c>
      <c r="D114">
        <v>80</v>
      </c>
      <c r="E114">
        <v>80</v>
      </c>
      <c r="F114" s="55">
        <v>3.03</v>
      </c>
      <c r="G114" s="56">
        <v>0.5</v>
      </c>
      <c r="H114" s="55">
        <v>0.12</v>
      </c>
      <c r="I114" s="57">
        <f>H114/G114*100</f>
        <v>24</v>
      </c>
    </row>
    <row r="115" spans="1:13" hidden="1" x14ac:dyDescent="0.2">
      <c r="A115" s="73"/>
      <c r="B115" s="68"/>
      <c r="C115" s="74">
        <v>106</v>
      </c>
      <c r="D115" s="74">
        <v>140</v>
      </c>
      <c r="E115">
        <v>140</v>
      </c>
      <c r="F115" s="76"/>
      <c r="G115" s="76"/>
      <c r="H115" s="76"/>
      <c r="I115" s="57" t="e">
        <f>H115/G115*100</f>
        <v>#DIV/0!</v>
      </c>
      <c r="K115" s="81"/>
      <c r="L115" s="82"/>
      <c r="M115" s="60" t="s">
        <v>69</v>
      </c>
    </row>
    <row r="116" spans="1:13" hidden="1" x14ac:dyDescent="0.2">
      <c r="C116">
        <v>28</v>
      </c>
      <c r="D116">
        <v>25</v>
      </c>
      <c r="E116">
        <v>20</v>
      </c>
      <c r="I116" s="57">
        <v>0</v>
      </c>
    </row>
    <row r="117" spans="1:13" hidden="1" x14ac:dyDescent="0.2">
      <c r="A117" s="73"/>
      <c r="B117" s="68"/>
      <c r="C117" s="74">
        <v>63</v>
      </c>
      <c r="D117" s="74">
        <v>86</v>
      </c>
      <c r="E117" s="74">
        <v>100</v>
      </c>
      <c r="F117" s="68"/>
      <c r="G117" s="76"/>
      <c r="H117" s="68"/>
      <c r="I117" s="57" t="e">
        <f t="shared" ref="I117:I122" si="6">H117/G117*100</f>
        <v>#DIV/0!</v>
      </c>
      <c r="K117" s="81"/>
      <c r="L117" s="82"/>
    </row>
    <row r="118" spans="1:13" hidden="1" x14ac:dyDescent="0.2">
      <c r="I118" s="57" t="e">
        <f t="shared" si="6"/>
        <v>#DIV/0!</v>
      </c>
    </row>
    <row r="119" spans="1:13" hidden="1" x14ac:dyDescent="0.2">
      <c r="A119" s="73"/>
      <c r="B119" s="68"/>
      <c r="C119" s="74">
        <f>C121+C122</f>
        <v>72</v>
      </c>
      <c r="D119" s="74">
        <f>D121+D122</f>
        <v>87</v>
      </c>
      <c r="E119" s="74">
        <f>E121+E122</f>
        <v>95</v>
      </c>
      <c r="F119" s="76"/>
      <c r="G119" s="76"/>
      <c r="H119" s="76"/>
      <c r="I119" s="57" t="e">
        <f t="shared" si="6"/>
        <v>#DIV/0!</v>
      </c>
      <c r="J119" s="76"/>
      <c r="K119" s="81"/>
      <c r="L119" s="82"/>
    </row>
    <row r="120" spans="1:13" hidden="1" x14ac:dyDescent="0.2">
      <c r="A120" s="91"/>
      <c r="B120" s="72"/>
      <c r="C120" s="74"/>
      <c r="D120" s="74"/>
      <c r="E120" s="74"/>
      <c r="F120" s="98"/>
      <c r="G120" s="76"/>
      <c r="H120" s="98"/>
      <c r="I120" s="57" t="e">
        <f t="shared" si="6"/>
        <v>#DIV/0!</v>
      </c>
    </row>
    <row r="121" spans="1:13" hidden="1" x14ac:dyDescent="0.2">
      <c r="C121">
        <v>1</v>
      </c>
      <c r="D121">
        <v>7</v>
      </c>
      <c r="E121">
        <v>15</v>
      </c>
      <c r="I121" s="57" t="e">
        <f t="shared" si="6"/>
        <v>#DIV/0!</v>
      </c>
    </row>
    <row r="122" spans="1:13" hidden="1" x14ac:dyDescent="0.2">
      <c r="C122" s="70">
        <v>71</v>
      </c>
      <c r="D122">
        <v>80</v>
      </c>
      <c r="E122" s="74">
        <v>80</v>
      </c>
      <c r="I122" s="57" t="e">
        <f t="shared" si="6"/>
        <v>#DIV/0!</v>
      </c>
    </row>
    <row r="123" spans="1:13" hidden="1" x14ac:dyDescent="0.2">
      <c r="C123">
        <v>5</v>
      </c>
      <c r="I123" s="57">
        <v>0</v>
      </c>
    </row>
    <row r="124" spans="1:13" hidden="1" x14ac:dyDescent="0.2">
      <c r="I124" s="57" t="e">
        <f>H124/G124*100</f>
        <v>#DIV/0!</v>
      </c>
    </row>
    <row r="125" spans="1:13" hidden="1" x14ac:dyDescent="0.2">
      <c r="A125" s="43" t="s">
        <v>3</v>
      </c>
      <c r="B125" s="44" t="s">
        <v>4</v>
      </c>
      <c r="C125" s="45" t="s">
        <v>5</v>
      </c>
      <c r="D125" s="44" t="s">
        <v>6</v>
      </c>
      <c r="E125" s="44" t="s">
        <v>7</v>
      </c>
      <c r="F125" s="44"/>
      <c r="G125" s="46"/>
      <c r="H125" s="44"/>
      <c r="I125" s="57" t="e">
        <f>H125/G125*100</f>
        <v>#DIV/0!</v>
      </c>
    </row>
    <row r="126" spans="1:13" hidden="1" x14ac:dyDescent="0.2">
      <c r="A126" s="43" t="s">
        <v>51</v>
      </c>
      <c r="B126" s="44"/>
      <c r="C126" s="45">
        <v>2005</v>
      </c>
      <c r="D126" s="44">
        <v>2006</v>
      </c>
      <c r="E126" s="44">
        <v>2007</v>
      </c>
      <c r="F126" s="44"/>
      <c r="G126" s="46"/>
      <c r="H126" s="44"/>
      <c r="I126" s="57" t="e">
        <f>H126/G126*100</f>
        <v>#DIV/0!</v>
      </c>
    </row>
    <row r="127" spans="1:13" hidden="1" x14ac:dyDescent="0.2">
      <c r="A127" s="43" t="s">
        <v>3</v>
      </c>
      <c r="B127" s="44" t="s">
        <v>4</v>
      </c>
      <c r="C127" s="45" t="s">
        <v>5</v>
      </c>
      <c r="D127" s="44" t="s">
        <v>6</v>
      </c>
      <c r="E127" s="44" t="s">
        <v>7</v>
      </c>
      <c r="F127" s="44"/>
      <c r="G127" s="46"/>
      <c r="H127" s="44"/>
      <c r="I127" s="47" t="s">
        <v>10</v>
      </c>
      <c r="J127" s="48"/>
      <c r="K127" s="49"/>
      <c r="L127" s="84"/>
      <c r="M127" s="60" t="s">
        <v>11</v>
      </c>
    </row>
    <row r="128" spans="1:13" hidden="1" x14ac:dyDescent="0.2">
      <c r="A128" s="43" t="s">
        <v>51</v>
      </c>
      <c r="B128" s="44"/>
      <c r="C128" s="45">
        <v>2005</v>
      </c>
      <c r="D128" s="44" t="s">
        <v>12</v>
      </c>
      <c r="E128" s="44">
        <v>2007</v>
      </c>
      <c r="F128" s="44"/>
      <c r="G128" s="46"/>
      <c r="H128" s="44"/>
      <c r="I128" s="47" t="s">
        <v>14</v>
      </c>
      <c r="J128" s="44"/>
      <c r="K128" s="51"/>
      <c r="L128" s="82"/>
    </row>
    <row r="129" spans="1:12" hidden="1" x14ac:dyDescent="0.2">
      <c r="A129" s="63"/>
      <c r="B129" s="64"/>
      <c r="C129" s="93"/>
      <c r="D129" s="93"/>
      <c r="E129" s="93"/>
      <c r="F129" s="64"/>
      <c r="G129" s="76"/>
      <c r="H129" s="64"/>
      <c r="I129" s="99"/>
      <c r="J129" s="82"/>
      <c r="K129" s="81"/>
      <c r="L129" s="82"/>
    </row>
    <row r="130" spans="1:12" x14ac:dyDescent="0.2">
      <c r="A130" s="63">
        <v>651</v>
      </c>
      <c r="B130" s="72" t="s">
        <v>39</v>
      </c>
      <c r="C130" s="93"/>
      <c r="D130" s="93"/>
      <c r="E130" s="93"/>
      <c r="F130" s="64">
        <v>0</v>
      </c>
      <c r="G130" s="76">
        <v>0.42</v>
      </c>
      <c r="H130" s="64">
        <v>0.25</v>
      </c>
      <c r="I130" s="100">
        <v>0</v>
      </c>
      <c r="J130" s="82"/>
      <c r="K130" s="81"/>
      <c r="L130" s="82"/>
    </row>
    <row r="131" spans="1:12" x14ac:dyDescent="0.2">
      <c r="A131" s="63" t="s">
        <v>70</v>
      </c>
      <c r="B131" s="64" t="s">
        <v>71</v>
      </c>
      <c r="C131" s="65">
        <f>SUM(C132:C138)+C140+SUM(C147:C149)</f>
        <v>2178</v>
      </c>
      <c r="D131" s="65">
        <f>SUM(D132:D149)-D146</f>
        <v>225</v>
      </c>
      <c r="E131" s="65">
        <f>SUM(E132:E149)</f>
        <v>2342</v>
      </c>
      <c r="F131" s="75">
        <v>1.34</v>
      </c>
      <c r="G131" s="67">
        <f>SUM(G132:G139)+SUM(G147:G149)+G145</f>
        <v>10.55</v>
      </c>
      <c r="H131" s="67">
        <f>SUM(H132:H135)+H138</f>
        <v>1.69</v>
      </c>
      <c r="I131" s="57">
        <f t="shared" ref="I131:I139" si="7">H131/G131*100</f>
        <v>16.018957345971565</v>
      </c>
      <c r="K131" s="67"/>
      <c r="L131" s="82"/>
    </row>
    <row r="132" spans="1:12" x14ac:dyDescent="0.2">
      <c r="A132" s="54">
        <v>632</v>
      </c>
      <c r="B132" s="55" t="s">
        <v>67</v>
      </c>
      <c r="C132">
        <v>7</v>
      </c>
      <c r="D132">
        <v>5</v>
      </c>
      <c r="E132">
        <v>20</v>
      </c>
      <c r="F132" s="69">
        <v>0.23</v>
      </c>
      <c r="G132" s="56">
        <v>0.7</v>
      </c>
      <c r="H132" s="55">
        <v>0.38</v>
      </c>
      <c r="I132" s="57">
        <f t="shared" si="7"/>
        <v>54.285714285714292</v>
      </c>
    </row>
    <row r="133" spans="1:12" x14ac:dyDescent="0.2">
      <c r="A133" s="54">
        <v>633</v>
      </c>
      <c r="B133" s="55" t="s">
        <v>25</v>
      </c>
      <c r="F133" s="69">
        <v>0.1</v>
      </c>
      <c r="G133" s="56">
        <v>4.2</v>
      </c>
      <c r="H133" s="55">
        <v>0.31</v>
      </c>
      <c r="I133" s="57">
        <f t="shared" si="7"/>
        <v>7.3809523809523814</v>
      </c>
    </row>
    <row r="134" spans="1:12" x14ac:dyDescent="0.2">
      <c r="A134" s="54">
        <v>634</v>
      </c>
      <c r="B134" s="55" t="s">
        <v>26</v>
      </c>
      <c r="C134">
        <v>2</v>
      </c>
      <c r="E134">
        <v>5</v>
      </c>
      <c r="F134" s="69">
        <v>0.08</v>
      </c>
      <c r="G134" s="56">
        <v>3.2</v>
      </c>
      <c r="H134" s="55">
        <v>0.12</v>
      </c>
      <c r="I134" s="57">
        <f t="shared" si="7"/>
        <v>3.75</v>
      </c>
    </row>
    <row r="135" spans="1:12" x14ac:dyDescent="0.2">
      <c r="A135" s="54">
        <v>635</v>
      </c>
      <c r="B135" s="55" t="s">
        <v>68</v>
      </c>
      <c r="F135" s="69">
        <v>0</v>
      </c>
      <c r="G135" s="56">
        <v>0.5</v>
      </c>
      <c r="H135" s="55">
        <v>0.1</v>
      </c>
      <c r="I135" s="57">
        <f t="shared" si="7"/>
        <v>20</v>
      </c>
    </row>
    <row r="136" spans="1:12" x14ac:dyDescent="0.2">
      <c r="A136" s="43" t="s">
        <v>3</v>
      </c>
      <c r="B136" s="44" t="s">
        <v>4</v>
      </c>
      <c r="C136" s="45" t="s">
        <v>5</v>
      </c>
      <c r="D136" s="44" t="s">
        <v>6</v>
      </c>
      <c r="E136" s="44" t="s">
        <v>7</v>
      </c>
      <c r="F136" s="44" t="s">
        <v>8</v>
      </c>
      <c r="G136" s="46" t="s">
        <v>9</v>
      </c>
      <c r="H136" s="44" t="s">
        <v>8</v>
      </c>
      <c r="I136" s="47" t="s">
        <v>10</v>
      </c>
    </row>
    <row r="137" spans="1:12" x14ac:dyDescent="0.2">
      <c r="A137" s="43">
        <v>0</v>
      </c>
      <c r="B137" s="44"/>
      <c r="C137" s="45">
        <v>2005</v>
      </c>
      <c r="D137" s="44" t="s">
        <v>12</v>
      </c>
      <c r="E137" s="44">
        <v>2007</v>
      </c>
      <c r="F137" s="44" t="s">
        <v>210</v>
      </c>
      <c r="G137" s="46" t="s">
        <v>13</v>
      </c>
      <c r="H137" s="44" t="s">
        <v>216</v>
      </c>
      <c r="I137" s="47" t="s">
        <v>14</v>
      </c>
    </row>
    <row r="138" spans="1:12" x14ac:dyDescent="0.2">
      <c r="A138" s="54">
        <v>637</v>
      </c>
      <c r="B138" s="55" t="s">
        <v>28</v>
      </c>
      <c r="C138">
        <v>36</v>
      </c>
      <c r="D138">
        <v>25</v>
      </c>
      <c r="E138">
        <v>50</v>
      </c>
      <c r="F138" s="69">
        <v>0.93</v>
      </c>
      <c r="G138" s="56">
        <v>1.95</v>
      </c>
      <c r="H138" s="55">
        <v>0.78</v>
      </c>
      <c r="I138" s="57">
        <f t="shared" si="7"/>
        <v>40</v>
      </c>
    </row>
    <row r="139" spans="1:12" hidden="1" x14ac:dyDescent="0.2">
      <c r="A139" s="54">
        <v>633016</v>
      </c>
      <c r="B139" s="55" t="s">
        <v>72</v>
      </c>
      <c r="E139">
        <v>90</v>
      </c>
      <c r="I139" s="57" t="e">
        <f t="shared" si="7"/>
        <v>#DIV/0!</v>
      </c>
    </row>
    <row r="140" spans="1:12" hidden="1" x14ac:dyDescent="0.2">
      <c r="A140" s="63" t="s">
        <v>15</v>
      </c>
      <c r="B140" s="64" t="s">
        <v>15</v>
      </c>
      <c r="C140" s="65">
        <v>41</v>
      </c>
      <c r="D140" s="65">
        <v>23</v>
      </c>
      <c r="E140">
        <v>50</v>
      </c>
    </row>
    <row r="141" spans="1:12" hidden="1" x14ac:dyDescent="0.2">
      <c r="A141" s="43"/>
      <c r="B141" s="44"/>
      <c r="C141" s="45"/>
      <c r="D141" s="44"/>
      <c r="E141" s="44"/>
      <c r="F141" s="44"/>
      <c r="G141" s="46"/>
      <c r="H141" s="44"/>
      <c r="I141" s="47"/>
    </row>
    <row r="142" spans="1:12" hidden="1" x14ac:dyDescent="0.2">
      <c r="A142" s="43"/>
      <c r="B142" s="44"/>
      <c r="C142" s="45"/>
      <c r="D142" s="44"/>
      <c r="E142" s="44"/>
      <c r="F142" s="44"/>
      <c r="G142" s="46"/>
      <c r="H142" s="44"/>
      <c r="I142" s="47"/>
    </row>
    <row r="143" spans="1:12" hidden="1" x14ac:dyDescent="0.2">
      <c r="A143" s="43"/>
      <c r="B143" s="44"/>
      <c r="C143" s="45"/>
      <c r="D143" s="44"/>
      <c r="E143" s="44"/>
      <c r="F143" s="44"/>
      <c r="G143" s="46"/>
      <c r="H143" s="44"/>
      <c r="I143" s="47"/>
      <c r="K143" s="87"/>
    </row>
    <row r="144" spans="1:12" hidden="1" x14ac:dyDescent="0.2">
      <c r="A144" s="43"/>
      <c r="B144" s="44"/>
      <c r="C144" s="45"/>
      <c r="D144" s="44"/>
      <c r="E144" s="44"/>
      <c r="F144" s="44"/>
      <c r="G144" s="46"/>
      <c r="H144" s="44"/>
      <c r="I144" s="47"/>
      <c r="K144" s="88"/>
    </row>
    <row r="145" spans="1:12" hidden="1" x14ac:dyDescent="0.2">
      <c r="A145" s="63"/>
      <c r="B145" s="64"/>
      <c r="C145" s="93"/>
      <c r="D145" s="93"/>
      <c r="E145" s="93"/>
      <c r="F145" s="64"/>
      <c r="G145" s="76"/>
      <c r="H145" s="64"/>
      <c r="I145" s="57" t="e">
        <f>H145/G145*100</f>
        <v>#DIV/0!</v>
      </c>
      <c r="K145" s="81"/>
      <c r="L145" s="82"/>
    </row>
    <row r="146" spans="1:12" hidden="1" x14ac:dyDescent="0.2">
      <c r="A146" s="91"/>
      <c r="B146" s="72"/>
      <c r="C146">
        <v>11</v>
      </c>
      <c r="D146">
        <v>10</v>
      </c>
      <c r="E146">
        <v>0</v>
      </c>
      <c r="I146" s="57">
        <v>0</v>
      </c>
    </row>
    <row r="147" spans="1:12" hidden="1" x14ac:dyDescent="0.2">
      <c r="A147" s="63"/>
      <c r="B147" s="64"/>
      <c r="C147">
        <v>57</v>
      </c>
      <c r="D147">
        <v>142</v>
      </c>
      <c r="E147">
        <v>75</v>
      </c>
      <c r="G147" s="76"/>
      <c r="I147" s="57" t="e">
        <f>H147/G147*100</f>
        <v>#DIV/0!</v>
      </c>
    </row>
    <row r="148" spans="1:12" hidden="1" x14ac:dyDescent="0.2">
      <c r="C148">
        <v>5</v>
      </c>
      <c r="D148">
        <v>0</v>
      </c>
      <c r="E148">
        <v>5</v>
      </c>
      <c r="F148" s="101"/>
      <c r="H148" s="101"/>
      <c r="I148" s="57" t="e">
        <f>H148/G148*100</f>
        <v>#DIV/0!</v>
      </c>
    </row>
    <row r="149" spans="1:12" hidden="1" x14ac:dyDescent="0.2">
      <c r="C149">
        <v>25</v>
      </c>
      <c r="D149">
        <v>30</v>
      </c>
      <c r="E149">
        <v>40</v>
      </c>
      <c r="F149" s="101"/>
      <c r="H149" s="101"/>
      <c r="I149" s="57" t="e">
        <f>H149/G149*100</f>
        <v>#DIV/0!</v>
      </c>
    </row>
    <row r="150" spans="1:12" hidden="1" x14ac:dyDescent="0.2"/>
    <row r="151" spans="1:12" x14ac:dyDescent="0.2">
      <c r="A151" s="63" t="s">
        <v>73</v>
      </c>
      <c r="B151" s="64" t="s">
        <v>74</v>
      </c>
      <c r="C151" s="65">
        <v>174</v>
      </c>
      <c r="D151" s="65">
        <v>150</v>
      </c>
      <c r="E151">
        <v>0</v>
      </c>
      <c r="F151" s="90">
        <v>0</v>
      </c>
      <c r="G151" s="76">
        <v>0</v>
      </c>
      <c r="H151" s="64">
        <v>0</v>
      </c>
      <c r="I151" s="57">
        <v>0</v>
      </c>
      <c r="J151" s="82"/>
      <c r="K151" s="81"/>
      <c r="L151" s="82"/>
    </row>
    <row r="152" spans="1:12" hidden="1" x14ac:dyDescent="0.2">
      <c r="A152" s="54">
        <v>633006</v>
      </c>
      <c r="B152" s="55" t="s">
        <v>75</v>
      </c>
      <c r="C152">
        <v>174</v>
      </c>
      <c r="D152">
        <v>150</v>
      </c>
      <c r="E152">
        <v>0</v>
      </c>
      <c r="F152" s="69"/>
      <c r="I152" s="57">
        <v>0</v>
      </c>
    </row>
    <row r="153" spans="1:12" hidden="1" x14ac:dyDescent="0.2">
      <c r="F153" s="69"/>
    </row>
    <row r="154" spans="1:12" x14ac:dyDescent="0.2">
      <c r="A154" s="63" t="s">
        <v>76</v>
      </c>
      <c r="B154" s="64" t="s">
        <v>77</v>
      </c>
      <c r="F154" s="69">
        <v>1.37</v>
      </c>
      <c r="G154" s="76">
        <v>0</v>
      </c>
      <c r="H154" s="64">
        <v>0</v>
      </c>
      <c r="I154" s="57">
        <v>0</v>
      </c>
    </row>
    <row r="155" spans="1:12" x14ac:dyDescent="0.2">
      <c r="A155" s="91">
        <v>637</v>
      </c>
      <c r="B155" s="72" t="s">
        <v>78</v>
      </c>
      <c r="F155" s="69">
        <v>1.37</v>
      </c>
      <c r="I155" s="57">
        <v>0</v>
      </c>
    </row>
    <row r="156" spans="1:12" x14ac:dyDescent="0.2">
      <c r="A156" s="63" t="s">
        <v>79</v>
      </c>
      <c r="B156" s="64" t="s">
        <v>80</v>
      </c>
      <c r="C156" s="65">
        <f>SUM(C157:C160)</f>
        <v>4466</v>
      </c>
      <c r="D156" s="65">
        <f>SUM(D157:D160)</f>
        <v>4700</v>
      </c>
      <c r="E156" s="65">
        <f>SUM(E157:E160)</f>
        <v>5200</v>
      </c>
      <c r="F156" s="76">
        <v>210.17</v>
      </c>
      <c r="G156" s="76">
        <f>SUM(G157:G160)</f>
        <v>273</v>
      </c>
      <c r="H156" s="76">
        <f>SUM(H157:H160)</f>
        <v>150.26</v>
      </c>
      <c r="I156" s="57">
        <f>H156/G156*100</f>
        <v>55.040293040293044</v>
      </c>
      <c r="J156" s="76"/>
      <c r="K156" s="67"/>
      <c r="L156" s="82"/>
    </row>
    <row r="157" spans="1:12" x14ac:dyDescent="0.2">
      <c r="A157" s="54">
        <v>635</v>
      </c>
      <c r="B157" s="55" t="s">
        <v>68</v>
      </c>
      <c r="C157">
        <v>686</v>
      </c>
      <c r="D157">
        <v>700</v>
      </c>
      <c r="E157">
        <v>600</v>
      </c>
      <c r="F157" s="55">
        <v>5.66</v>
      </c>
      <c r="G157" s="56">
        <v>39</v>
      </c>
      <c r="H157" s="55">
        <v>21.96</v>
      </c>
      <c r="I157" s="57">
        <f>H157/G157*100</f>
        <v>56.307692307692314</v>
      </c>
      <c r="K157" s="102"/>
      <c r="L157" s="58"/>
    </row>
    <row r="158" spans="1:12" x14ac:dyDescent="0.2">
      <c r="A158" s="54">
        <v>637</v>
      </c>
      <c r="B158" s="55" t="s">
        <v>42</v>
      </c>
      <c r="C158">
        <v>200</v>
      </c>
      <c r="D158">
        <v>300</v>
      </c>
      <c r="E158">
        <v>400</v>
      </c>
      <c r="F158" s="55">
        <v>63.89</v>
      </c>
      <c r="G158" s="56">
        <v>60</v>
      </c>
      <c r="H158" s="55">
        <v>22.3</v>
      </c>
      <c r="I158" s="57">
        <f>H158/G158*100</f>
        <v>37.166666666666671</v>
      </c>
      <c r="K158" s="102"/>
      <c r="L158" s="58"/>
    </row>
    <row r="159" spans="1:12" x14ac:dyDescent="0.2">
      <c r="A159" s="54">
        <v>644</v>
      </c>
      <c r="B159" s="55" t="s">
        <v>81</v>
      </c>
      <c r="C159">
        <v>2414</v>
      </c>
      <c r="D159">
        <v>2500</v>
      </c>
      <c r="E159">
        <v>3000</v>
      </c>
      <c r="F159" s="55">
        <v>140.62</v>
      </c>
      <c r="G159" s="56">
        <v>174</v>
      </c>
      <c r="H159" s="55">
        <v>106</v>
      </c>
      <c r="I159" s="57">
        <f>H159/G159*100</f>
        <v>60.919540229885058</v>
      </c>
      <c r="K159" s="102"/>
      <c r="L159" s="58"/>
    </row>
    <row r="160" spans="1:12" hidden="1" x14ac:dyDescent="0.2">
      <c r="C160">
        <v>1166</v>
      </c>
      <c r="D160">
        <v>1200</v>
      </c>
      <c r="E160">
        <v>1200</v>
      </c>
      <c r="I160" s="57" t="e">
        <f>H160/G160*100</f>
        <v>#DIV/0!</v>
      </c>
      <c r="K160" s="102"/>
      <c r="L160" s="58"/>
    </row>
    <row r="161" spans="1:12" hidden="1" x14ac:dyDescent="0.2">
      <c r="A161" s="43"/>
      <c r="B161" s="44"/>
      <c r="C161" s="45"/>
      <c r="D161" s="44"/>
      <c r="E161" s="44"/>
      <c r="F161" s="44"/>
      <c r="G161" s="46"/>
      <c r="H161" s="44"/>
      <c r="I161" s="47"/>
    </row>
    <row r="162" spans="1:12" hidden="1" x14ac:dyDescent="0.2">
      <c r="A162" s="43"/>
      <c r="B162" s="44"/>
      <c r="C162" s="45"/>
      <c r="D162" s="44"/>
      <c r="E162" s="44"/>
      <c r="F162" s="44"/>
      <c r="G162" s="46"/>
      <c r="H162" s="44"/>
      <c r="I162" s="47"/>
    </row>
    <row r="163" spans="1:12" x14ac:dyDescent="0.2">
      <c r="A163" s="43"/>
      <c r="B163" s="44"/>
      <c r="C163" s="45"/>
      <c r="D163" s="44"/>
      <c r="E163" s="44"/>
      <c r="F163" s="44"/>
      <c r="G163" s="46"/>
      <c r="H163" s="44"/>
      <c r="I163" s="47"/>
    </row>
    <row r="164" spans="1:12" x14ac:dyDescent="0.2">
      <c r="A164" s="63" t="s">
        <v>82</v>
      </c>
      <c r="B164" s="64" t="s">
        <v>83</v>
      </c>
      <c r="C164" s="65">
        <f>SUM(C165:C166)</f>
        <v>196</v>
      </c>
      <c r="D164" s="65">
        <f>SUM(D165:D166)</f>
        <v>150</v>
      </c>
      <c r="E164" s="65">
        <f>SUM(E165:E166)</f>
        <v>325</v>
      </c>
      <c r="F164" s="76">
        <v>0</v>
      </c>
      <c r="G164" s="76">
        <v>13.2</v>
      </c>
      <c r="H164" s="76">
        <v>0.21</v>
      </c>
      <c r="I164" s="57">
        <f>H164/G164*100</f>
        <v>1.5909090909090911</v>
      </c>
      <c r="K164" s="81"/>
      <c r="L164" s="82"/>
    </row>
    <row r="165" spans="1:12" x14ac:dyDescent="0.2">
      <c r="A165" s="54">
        <v>637</v>
      </c>
      <c r="B165" s="55" t="s">
        <v>42</v>
      </c>
      <c r="C165">
        <v>135</v>
      </c>
      <c r="D165">
        <v>100</v>
      </c>
      <c r="E165">
        <v>250</v>
      </c>
      <c r="F165" s="55">
        <v>0</v>
      </c>
      <c r="G165" s="103">
        <v>13.2</v>
      </c>
      <c r="H165" s="55">
        <v>0.21</v>
      </c>
      <c r="I165" s="57">
        <f>H165/G165*100</f>
        <v>1.5909090909090911</v>
      </c>
    </row>
    <row r="166" spans="1:12" hidden="1" x14ac:dyDescent="0.2">
      <c r="C166">
        <v>61</v>
      </c>
      <c r="D166">
        <v>50</v>
      </c>
      <c r="E166">
        <v>75</v>
      </c>
      <c r="G166" s="103"/>
      <c r="I166" s="57" t="e">
        <f>H166/G166*100</f>
        <v>#DIV/0!</v>
      </c>
    </row>
    <row r="167" spans="1:12" hidden="1" x14ac:dyDescent="0.2"/>
    <row r="168" spans="1:12" x14ac:dyDescent="0.2">
      <c r="A168" s="63" t="s">
        <v>84</v>
      </c>
      <c r="B168" s="64" t="s">
        <v>85</v>
      </c>
      <c r="C168" s="65">
        <f>SUM(C169:C172)</f>
        <v>6155</v>
      </c>
      <c r="D168" s="65">
        <f>SUM(D169:D172)</f>
        <v>5060</v>
      </c>
      <c r="E168" s="65">
        <f>SUM(E169:E172)</f>
        <v>5250</v>
      </c>
      <c r="F168" s="76">
        <v>161.12</v>
      </c>
      <c r="G168" s="67">
        <v>305.5</v>
      </c>
      <c r="H168" s="76">
        <f>H169+H170</f>
        <v>148.27000000000001</v>
      </c>
      <c r="I168" s="57">
        <f>H168/G168*100</f>
        <v>48.533551554828151</v>
      </c>
      <c r="J168" s="76"/>
      <c r="K168" s="67"/>
      <c r="L168" s="82"/>
    </row>
    <row r="169" spans="1:12" x14ac:dyDescent="0.2">
      <c r="A169" s="54">
        <v>636</v>
      </c>
      <c r="B169" s="55" t="s">
        <v>86</v>
      </c>
      <c r="C169">
        <v>262</v>
      </c>
      <c r="D169">
        <v>260</v>
      </c>
      <c r="E169">
        <v>300</v>
      </c>
      <c r="F169" s="55">
        <v>2.75</v>
      </c>
      <c r="G169" s="56">
        <v>3</v>
      </c>
      <c r="H169" s="55">
        <v>3.4</v>
      </c>
      <c r="I169" s="57">
        <f>H169/G169*100</f>
        <v>113.33333333333333</v>
      </c>
    </row>
    <row r="170" spans="1:12" x14ac:dyDescent="0.2">
      <c r="A170" s="54">
        <v>637</v>
      </c>
      <c r="B170" s="55" t="s">
        <v>42</v>
      </c>
      <c r="C170">
        <v>57</v>
      </c>
      <c r="D170">
        <v>400</v>
      </c>
      <c r="E170">
        <v>400</v>
      </c>
      <c r="F170" s="55">
        <v>158.37</v>
      </c>
      <c r="G170" s="56">
        <v>302.5</v>
      </c>
      <c r="H170" s="55">
        <v>144.87</v>
      </c>
      <c r="I170" s="57">
        <f>H170/G170*100</f>
        <v>47.890909090909098</v>
      </c>
      <c r="K170" s="81"/>
      <c r="L170" s="82"/>
    </row>
    <row r="171" spans="1:12" hidden="1" x14ac:dyDescent="0.2">
      <c r="C171">
        <v>5693</v>
      </c>
      <c r="D171">
        <v>4200</v>
      </c>
      <c r="E171">
        <v>4400</v>
      </c>
      <c r="G171" s="56">
        <v>165</v>
      </c>
      <c r="I171" s="57">
        <f>H171/G171*100</f>
        <v>0</v>
      </c>
    </row>
    <row r="172" spans="1:12" hidden="1" x14ac:dyDescent="0.2">
      <c r="C172">
        <v>143</v>
      </c>
      <c r="D172">
        <v>200</v>
      </c>
      <c r="E172">
        <v>150</v>
      </c>
      <c r="G172" s="56">
        <v>12</v>
      </c>
      <c r="I172" s="57">
        <f>H172/G172*100</f>
        <v>0</v>
      </c>
      <c r="K172" s="81"/>
      <c r="L172" s="82"/>
    </row>
    <row r="173" spans="1:12" hidden="1" x14ac:dyDescent="0.2"/>
    <row r="174" spans="1:12" x14ac:dyDescent="0.2">
      <c r="A174" s="63" t="s">
        <v>87</v>
      </c>
      <c r="B174" s="64" t="s">
        <v>88</v>
      </c>
      <c r="C174" s="65">
        <f>C175+C176</f>
        <v>440</v>
      </c>
      <c r="D174" s="65">
        <f>D175+D176</f>
        <v>430</v>
      </c>
      <c r="E174" s="65">
        <f>E175+E176</f>
        <v>530</v>
      </c>
      <c r="F174" s="76">
        <v>0.35</v>
      </c>
      <c r="G174" s="76">
        <f>G175+G176</f>
        <v>7</v>
      </c>
      <c r="H174" s="76">
        <f>H175+H176</f>
        <v>5.95</v>
      </c>
      <c r="I174" s="57">
        <f>H174/G174*100</f>
        <v>85</v>
      </c>
      <c r="J174" s="76"/>
      <c r="K174" s="67"/>
      <c r="L174" s="82"/>
    </row>
    <row r="175" spans="1:12" x14ac:dyDescent="0.2">
      <c r="A175" s="54">
        <v>632</v>
      </c>
      <c r="B175" s="55" t="s">
        <v>89</v>
      </c>
      <c r="C175">
        <v>238</v>
      </c>
      <c r="D175">
        <v>230</v>
      </c>
      <c r="E175">
        <v>230</v>
      </c>
      <c r="F175" s="55">
        <v>0.35</v>
      </c>
      <c r="G175" s="56">
        <v>5</v>
      </c>
      <c r="H175" s="96">
        <v>4.88</v>
      </c>
      <c r="I175" s="57">
        <f>H175/G175*100</f>
        <v>97.6</v>
      </c>
    </row>
    <row r="176" spans="1:12" x14ac:dyDescent="0.2">
      <c r="A176" s="54">
        <v>635</v>
      </c>
      <c r="B176" s="55" t="s">
        <v>68</v>
      </c>
      <c r="C176">
        <v>202</v>
      </c>
      <c r="D176">
        <v>200</v>
      </c>
      <c r="E176">
        <v>300</v>
      </c>
      <c r="F176" s="55">
        <v>0</v>
      </c>
      <c r="G176" s="56">
        <v>2</v>
      </c>
      <c r="H176" s="55">
        <v>1.07</v>
      </c>
      <c r="I176" s="57">
        <f>H176/G176*100</f>
        <v>53.5</v>
      </c>
      <c r="K176" s="81"/>
      <c r="L176" s="82"/>
    </row>
    <row r="177" spans="1:13" hidden="1" x14ac:dyDescent="0.2">
      <c r="A177" s="43" t="s">
        <v>3</v>
      </c>
      <c r="B177" s="44" t="s">
        <v>4</v>
      </c>
      <c r="C177" s="45" t="s">
        <v>5</v>
      </c>
      <c r="D177" s="44" t="s">
        <v>6</v>
      </c>
      <c r="E177" s="44" t="s">
        <v>7</v>
      </c>
      <c r="F177" s="44"/>
      <c r="G177" s="46"/>
      <c r="H177" s="44"/>
      <c r="I177" s="47"/>
    </row>
    <row r="178" spans="1:13" hidden="1" x14ac:dyDescent="0.2">
      <c r="A178" s="43" t="s">
        <v>51</v>
      </c>
      <c r="B178" s="44"/>
      <c r="C178" s="45">
        <v>2005</v>
      </c>
      <c r="D178" s="44">
        <v>2006</v>
      </c>
      <c r="E178" s="44">
        <v>2007</v>
      </c>
      <c r="F178" s="44"/>
      <c r="G178" s="46"/>
      <c r="H178" s="44"/>
      <c r="I178" s="47"/>
    </row>
    <row r="179" spans="1:13" hidden="1" x14ac:dyDescent="0.2">
      <c r="A179" s="63"/>
      <c r="B179" s="64"/>
      <c r="C179" s="93"/>
      <c r="D179" s="93"/>
      <c r="E179" s="93"/>
      <c r="F179" s="64"/>
      <c r="G179" s="76"/>
      <c r="H179" s="64"/>
      <c r="I179" s="99"/>
    </row>
    <row r="180" spans="1:13" x14ac:dyDescent="0.2">
      <c r="A180" s="63" t="s">
        <v>90</v>
      </c>
      <c r="B180" s="64" t="s">
        <v>91</v>
      </c>
      <c r="C180" s="65">
        <v>5</v>
      </c>
      <c r="D180" s="65">
        <v>10</v>
      </c>
      <c r="E180">
        <v>10</v>
      </c>
      <c r="F180" s="64">
        <v>5.13</v>
      </c>
      <c r="G180" s="76">
        <v>5</v>
      </c>
      <c r="H180" s="64">
        <v>1.01</v>
      </c>
      <c r="I180" s="57">
        <v>0</v>
      </c>
      <c r="K180" s="100"/>
    </row>
    <row r="181" spans="1:13" hidden="1" x14ac:dyDescent="0.2">
      <c r="A181" s="43" t="s">
        <v>3</v>
      </c>
      <c r="B181" s="44" t="s">
        <v>4</v>
      </c>
      <c r="C181" s="45" t="s">
        <v>5</v>
      </c>
      <c r="D181" s="44" t="s">
        <v>6</v>
      </c>
      <c r="E181" s="44" t="s">
        <v>7</v>
      </c>
      <c r="F181" s="44"/>
      <c r="G181" s="46"/>
      <c r="H181" s="44"/>
      <c r="I181" s="47" t="s">
        <v>15</v>
      </c>
      <c r="J181" s="48"/>
      <c r="K181" s="49"/>
      <c r="L181" s="84"/>
      <c r="M181" s="60" t="s">
        <v>11</v>
      </c>
    </row>
    <row r="182" spans="1:13" hidden="1" x14ac:dyDescent="0.2">
      <c r="A182" s="43" t="s">
        <v>51</v>
      </c>
      <c r="B182" s="44"/>
      <c r="C182" s="45">
        <v>2005</v>
      </c>
      <c r="D182" s="44" t="s">
        <v>12</v>
      </c>
      <c r="E182" s="44">
        <v>2007</v>
      </c>
      <c r="F182" s="44"/>
      <c r="G182" s="46"/>
      <c r="H182" s="44"/>
      <c r="I182" s="47" t="s">
        <v>15</v>
      </c>
      <c r="J182" s="44"/>
      <c r="K182" s="51"/>
      <c r="L182" s="82"/>
    </row>
    <row r="183" spans="1:13" x14ac:dyDescent="0.2">
      <c r="A183" s="63">
        <v>642</v>
      </c>
      <c r="B183" s="55" t="s">
        <v>92</v>
      </c>
      <c r="C183" s="93"/>
      <c r="D183" s="93"/>
      <c r="E183" s="93"/>
      <c r="F183" s="72">
        <v>0</v>
      </c>
      <c r="G183" s="98">
        <v>1</v>
      </c>
      <c r="H183" s="72">
        <v>0</v>
      </c>
      <c r="I183" s="57">
        <v>0</v>
      </c>
      <c r="J183" s="82"/>
      <c r="K183" s="102"/>
      <c r="L183" s="82"/>
    </row>
    <row r="184" spans="1:13" x14ac:dyDescent="0.2">
      <c r="A184" s="54">
        <v>635</v>
      </c>
      <c r="B184" s="55" t="s">
        <v>68</v>
      </c>
      <c r="C184">
        <v>5</v>
      </c>
      <c r="D184">
        <v>10</v>
      </c>
      <c r="E184">
        <v>10</v>
      </c>
      <c r="F184" s="101">
        <v>5.13</v>
      </c>
      <c r="G184" s="56">
        <v>4</v>
      </c>
      <c r="H184" s="101">
        <v>1.01</v>
      </c>
      <c r="I184" s="57">
        <f>H184/G184*100</f>
        <v>25.25</v>
      </c>
      <c r="K184" s="81"/>
      <c r="L184" s="82"/>
    </row>
    <row r="185" spans="1:13" hidden="1" x14ac:dyDescent="0.2">
      <c r="A185" s="43"/>
      <c r="B185" s="44"/>
      <c r="C185" s="45"/>
      <c r="D185" s="44"/>
      <c r="E185" s="44"/>
      <c r="F185" s="44"/>
      <c r="G185" s="46"/>
      <c r="H185" s="44"/>
      <c r="I185" s="47"/>
    </row>
    <row r="186" spans="1:13" hidden="1" x14ac:dyDescent="0.2">
      <c r="A186" s="43"/>
      <c r="B186" s="44"/>
      <c r="C186" s="45"/>
      <c r="D186" s="44"/>
      <c r="E186" s="44"/>
      <c r="F186" s="44"/>
      <c r="G186" s="46"/>
      <c r="H186" s="44"/>
      <c r="I186" s="47"/>
    </row>
    <row r="187" spans="1:13" hidden="1" x14ac:dyDescent="0.2">
      <c r="A187" s="63"/>
      <c r="B187" s="64"/>
      <c r="C187" s="93"/>
      <c r="D187" s="93"/>
      <c r="E187" s="93"/>
      <c r="F187" s="64"/>
      <c r="G187" s="76"/>
      <c r="H187" s="64"/>
      <c r="I187" s="99"/>
    </row>
    <row r="188" spans="1:13" hidden="1" x14ac:dyDescent="0.2">
      <c r="A188" s="63"/>
      <c r="B188" s="64"/>
      <c r="C188" s="93"/>
      <c r="D188" s="93"/>
      <c r="E188" s="93"/>
      <c r="F188" s="64"/>
      <c r="G188" s="76"/>
      <c r="H188" s="64"/>
      <c r="I188" s="99"/>
    </row>
    <row r="189" spans="1:13" x14ac:dyDescent="0.2">
      <c r="A189" s="63" t="s">
        <v>93</v>
      </c>
      <c r="B189" s="64" t="s">
        <v>94</v>
      </c>
      <c r="C189" s="93"/>
      <c r="D189" s="93"/>
      <c r="E189" s="93"/>
      <c r="F189" s="64">
        <v>0</v>
      </c>
      <c r="G189" s="76">
        <v>1</v>
      </c>
      <c r="H189" s="64">
        <v>0</v>
      </c>
      <c r="I189" s="57">
        <v>0</v>
      </c>
    </row>
    <row r="190" spans="1:13" x14ac:dyDescent="0.2">
      <c r="A190" s="91">
        <v>642</v>
      </c>
      <c r="B190" s="72" t="s">
        <v>95</v>
      </c>
      <c r="C190" s="65">
        <f>C191+C192+C195+C200+C215</f>
        <v>2675</v>
      </c>
      <c r="D190" s="65">
        <f>D191+D192+D195+D200+D215</f>
        <v>5101</v>
      </c>
      <c r="E190" s="65">
        <f>E191+E192+E195+E200+E215</f>
        <v>9690</v>
      </c>
      <c r="F190" s="67">
        <v>0</v>
      </c>
      <c r="G190" s="76">
        <v>1</v>
      </c>
      <c r="H190" s="67">
        <v>0</v>
      </c>
      <c r="I190" s="57">
        <v>0</v>
      </c>
      <c r="J190" s="76"/>
      <c r="K190" s="67"/>
      <c r="L190" s="82"/>
    </row>
    <row r="191" spans="1:13" hidden="1" x14ac:dyDescent="0.2">
      <c r="C191">
        <v>185</v>
      </c>
      <c r="D191">
        <v>224</v>
      </c>
      <c r="E191">
        <v>450</v>
      </c>
      <c r="I191" s="57" t="e">
        <f>H191/G191*100</f>
        <v>#DIV/0!</v>
      </c>
      <c r="K191" s="81"/>
      <c r="L191" s="82"/>
    </row>
    <row r="192" spans="1:13" hidden="1" x14ac:dyDescent="0.2">
      <c r="C192">
        <v>19</v>
      </c>
      <c r="D192">
        <v>76</v>
      </c>
      <c r="E192">
        <v>150</v>
      </c>
      <c r="I192" s="57" t="e">
        <f>H192/G192*100</f>
        <v>#DIV/0!</v>
      </c>
      <c r="K192" s="81"/>
      <c r="L192" s="82"/>
    </row>
    <row r="193" spans="1:12" hidden="1" x14ac:dyDescent="0.2">
      <c r="A193" s="54">
        <v>633006</v>
      </c>
      <c r="B193" s="55" t="s">
        <v>96</v>
      </c>
      <c r="K193" s="81"/>
      <c r="L193" s="82"/>
    </row>
    <row r="194" spans="1:12" ht="15.75" x14ac:dyDescent="0.25">
      <c r="A194" s="63" t="s">
        <v>97</v>
      </c>
      <c r="B194" s="64" t="s">
        <v>98</v>
      </c>
      <c r="F194" s="104">
        <v>19.71</v>
      </c>
      <c r="G194" s="104">
        <f>G195+G196+G198</f>
        <v>88.77</v>
      </c>
      <c r="H194" s="105">
        <f>H195+H196+H198</f>
        <v>44.550000000000004</v>
      </c>
      <c r="I194" s="57">
        <f>H194/G194*100</f>
        <v>50.185873605947961</v>
      </c>
      <c r="K194" s="81"/>
      <c r="L194" s="82"/>
    </row>
    <row r="195" spans="1:12" x14ac:dyDescent="0.2">
      <c r="A195" s="91">
        <v>610</v>
      </c>
      <c r="B195" s="72" t="s">
        <v>99</v>
      </c>
      <c r="C195" s="74">
        <f>SUM(C196:C199)</f>
        <v>235</v>
      </c>
      <c r="D195" s="74">
        <f>SUM(D196:D199)</f>
        <v>245</v>
      </c>
      <c r="E195" s="74">
        <f>SUM(E196:E199)</f>
        <v>320</v>
      </c>
      <c r="F195" s="76">
        <v>0.65</v>
      </c>
      <c r="G195" s="98">
        <v>8</v>
      </c>
      <c r="H195" s="98">
        <v>2.17</v>
      </c>
      <c r="I195" s="57">
        <f>H195/G195*100</f>
        <v>27.125</v>
      </c>
      <c r="J195" s="76"/>
      <c r="K195" s="81"/>
      <c r="L195" s="82"/>
    </row>
    <row r="196" spans="1:12" x14ac:dyDescent="0.2">
      <c r="A196" s="54">
        <v>620</v>
      </c>
      <c r="B196" s="55" t="s">
        <v>100</v>
      </c>
      <c r="C196">
        <v>137</v>
      </c>
      <c r="D196">
        <v>150</v>
      </c>
      <c r="E196">
        <v>200</v>
      </c>
      <c r="F196" s="55">
        <v>0.19</v>
      </c>
      <c r="G196" s="56">
        <v>3</v>
      </c>
      <c r="H196" s="55">
        <v>0.79</v>
      </c>
      <c r="I196" s="57">
        <f>H196/G196*100</f>
        <v>26.333333333333336</v>
      </c>
    </row>
    <row r="197" spans="1:12" hidden="1" x14ac:dyDescent="0.2">
      <c r="A197" s="54" t="s">
        <v>15</v>
      </c>
    </row>
    <row r="198" spans="1:12" x14ac:dyDescent="0.2">
      <c r="A198" s="73" t="s">
        <v>66</v>
      </c>
      <c r="B198" s="55" t="s">
        <v>22</v>
      </c>
      <c r="F198" s="56">
        <v>18.87</v>
      </c>
      <c r="G198" s="56">
        <f>SUM(G199:G206)</f>
        <v>77.77</v>
      </c>
      <c r="H198" s="56">
        <f>SUM(H199:H206)</f>
        <v>41.59</v>
      </c>
      <c r="I198" s="57">
        <v>0</v>
      </c>
      <c r="K198" s="81"/>
      <c r="L198" s="82"/>
    </row>
    <row r="199" spans="1:12" x14ac:dyDescent="0.2">
      <c r="A199" s="54">
        <v>633</v>
      </c>
      <c r="B199" s="55" t="s">
        <v>96</v>
      </c>
      <c r="C199">
        <v>98</v>
      </c>
      <c r="D199">
        <v>95</v>
      </c>
      <c r="E199">
        <v>120</v>
      </c>
      <c r="F199" s="55">
        <v>0.92</v>
      </c>
      <c r="G199" s="56">
        <v>9.5</v>
      </c>
      <c r="H199" s="55">
        <v>3.18</v>
      </c>
      <c r="I199" s="57">
        <f>H199/G199*100</f>
        <v>33.473684210526315</v>
      </c>
    </row>
    <row r="200" spans="1:12" x14ac:dyDescent="0.2">
      <c r="A200" s="73">
        <v>634</v>
      </c>
      <c r="B200" s="68" t="s">
        <v>26</v>
      </c>
      <c r="C200" s="74">
        <f>SUM(C201:C211)</f>
        <v>1770</v>
      </c>
      <c r="D200" s="74">
        <f>SUM(D201:D211)</f>
        <v>4025</v>
      </c>
      <c r="E200" s="74">
        <f>SUM(E201:E211)</f>
        <v>8120</v>
      </c>
      <c r="F200" s="76">
        <v>2.4</v>
      </c>
      <c r="G200" s="76">
        <v>13.92</v>
      </c>
      <c r="H200" s="76">
        <v>5.75</v>
      </c>
      <c r="I200" s="57">
        <f>H200/G200*100</f>
        <v>41.30747126436782</v>
      </c>
      <c r="J200" s="76"/>
      <c r="K200" s="67"/>
      <c r="L200" s="82"/>
    </row>
    <row r="201" spans="1:12" x14ac:dyDescent="0.2">
      <c r="A201" s="54">
        <v>635</v>
      </c>
      <c r="B201" s="55" t="s">
        <v>68</v>
      </c>
      <c r="C201">
        <v>59</v>
      </c>
      <c r="D201">
        <v>105</v>
      </c>
      <c r="E201">
        <v>100</v>
      </c>
      <c r="F201" s="55">
        <v>9.41</v>
      </c>
      <c r="G201" s="56">
        <v>31.14</v>
      </c>
      <c r="H201" s="55">
        <v>18.420000000000002</v>
      </c>
      <c r="I201" s="57">
        <f>H201/G201*100</f>
        <v>59.152215799614652</v>
      </c>
      <c r="K201" s="81"/>
      <c r="L201" s="82"/>
    </row>
    <row r="202" spans="1:12" hidden="1" x14ac:dyDescent="0.2">
      <c r="A202" s="54" t="s">
        <v>101</v>
      </c>
      <c r="B202" s="55" t="s">
        <v>102</v>
      </c>
      <c r="C202">
        <v>0</v>
      </c>
      <c r="D202">
        <v>70</v>
      </c>
      <c r="E202">
        <v>70</v>
      </c>
      <c r="I202" s="57">
        <v>0</v>
      </c>
    </row>
    <row r="203" spans="1:12" hidden="1" x14ac:dyDescent="0.2">
      <c r="C203">
        <v>798</v>
      </c>
      <c r="D203">
        <v>400</v>
      </c>
      <c r="E203">
        <v>6250</v>
      </c>
      <c r="I203" s="57">
        <v>0</v>
      </c>
      <c r="K203" s="81"/>
      <c r="L203" s="82"/>
    </row>
    <row r="204" spans="1:12" x14ac:dyDescent="0.2">
      <c r="A204" s="54">
        <v>636</v>
      </c>
      <c r="B204" s="55" t="s">
        <v>103</v>
      </c>
      <c r="F204" s="55">
        <v>0.3</v>
      </c>
      <c r="G204" s="56">
        <v>0.3</v>
      </c>
      <c r="H204" s="55">
        <v>0.3</v>
      </c>
      <c r="I204" s="57">
        <f t="shared" ref="I204:I210" si="8">H204/G204*100</f>
        <v>100</v>
      </c>
    </row>
    <row r="205" spans="1:12" x14ac:dyDescent="0.2">
      <c r="A205" s="54">
        <v>651</v>
      </c>
      <c r="B205" s="55" t="s">
        <v>104</v>
      </c>
      <c r="F205" s="55">
        <v>0</v>
      </c>
      <c r="G205" s="56">
        <v>1.5</v>
      </c>
      <c r="H205" s="55">
        <v>1.1100000000000001</v>
      </c>
      <c r="I205" s="57">
        <f t="shared" si="8"/>
        <v>74.000000000000014</v>
      </c>
    </row>
    <row r="206" spans="1:12" x14ac:dyDescent="0.2">
      <c r="A206" s="54">
        <v>637</v>
      </c>
      <c r="B206" s="55" t="s">
        <v>28</v>
      </c>
      <c r="C206">
        <v>9</v>
      </c>
      <c r="D206">
        <v>0</v>
      </c>
      <c r="E206">
        <v>50</v>
      </c>
      <c r="F206" s="55">
        <v>5.84</v>
      </c>
      <c r="G206" s="56">
        <v>21.41</v>
      </c>
      <c r="H206" s="55">
        <v>12.83</v>
      </c>
      <c r="I206" s="57">
        <f t="shared" si="8"/>
        <v>59.925268566090615</v>
      </c>
    </row>
    <row r="207" spans="1:12" hidden="1" x14ac:dyDescent="0.2">
      <c r="A207" s="54" t="s">
        <v>105</v>
      </c>
      <c r="B207" s="55" t="s">
        <v>106</v>
      </c>
      <c r="C207">
        <v>0</v>
      </c>
      <c r="D207">
        <v>2520</v>
      </c>
      <c r="E207" t="s">
        <v>15</v>
      </c>
      <c r="I207" s="57" t="e">
        <f t="shared" si="8"/>
        <v>#DIV/0!</v>
      </c>
    </row>
    <row r="208" spans="1:12" hidden="1" x14ac:dyDescent="0.2">
      <c r="C208">
        <v>387</v>
      </c>
      <c r="D208">
        <v>380</v>
      </c>
      <c r="E208">
        <v>600</v>
      </c>
      <c r="I208" s="57" t="e">
        <f t="shared" si="8"/>
        <v>#DIV/0!</v>
      </c>
      <c r="K208" s="81"/>
      <c r="L208" s="82"/>
    </row>
    <row r="209" spans="1:12" hidden="1" x14ac:dyDescent="0.2">
      <c r="C209">
        <v>161</v>
      </c>
      <c r="D209">
        <v>150</v>
      </c>
      <c r="E209">
        <v>400</v>
      </c>
      <c r="I209" s="57" t="e">
        <f t="shared" si="8"/>
        <v>#DIV/0!</v>
      </c>
    </row>
    <row r="210" spans="1:12" hidden="1" x14ac:dyDescent="0.2">
      <c r="C210">
        <v>300</v>
      </c>
      <c r="D210">
        <v>300</v>
      </c>
      <c r="E210">
        <v>600</v>
      </c>
      <c r="I210" s="57" t="e">
        <f t="shared" si="8"/>
        <v>#DIV/0!</v>
      </c>
    </row>
    <row r="211" spans="1:12" hidden="1" x14ac:dyDescent="0.2">
      <c r="C211">
        <v>56</v>
      </c>
      <c r="D211">
        <v>100</v>
      </c>
      <c r="E211">
        <v>50</v>
      </c>
      <c r="I211" s="57">
        <v>0</v>
      </c>
      <c r="K211" s="81"/>
      <c r="L211" s="82"/>
    </row>
    <row r="212" spans="1:12" hidden="1" x14ac:dyDescent="0.2">
      <c r="A212" s="43"/>
      <c r="B212" s="44"/>
      <c r="C212" s="45"/>
      <c r="D212" s="44"/>
      <c r="E212" s="44"/>
      <c r="F212" s="44"/>
      <c r="G212" s="46"/>
      <c r="H212" s="44"/>
      <c r="I212" s="47"/>
    </row>
    <row r="213" spans="1:12" hidden="1" x14ac:dyDescent="0.2">
      <c r="A213" s="43"/>
      <c r="B213" s="44"/>
      <c r="C213" s="45"/>
      <c r="D213" s="44"/>
      <c r="E213" s="44"/>
      <c r="F213" s="44"/>
      <c r="G213" s="46"/>
      <c r="H213" s="44"/>
      <c r="I213" s="47"/>
    </row>
    <row r="214" spans="1:12" hidden="1" x14ac:dyDescent="0.2">
      <c r="A214" s="91"/>
      <c r="B214" s="72"/>
      <c r="C214" s="93"/>
      <c r="D214" s="93"/>
      <c r="E214" s="93"/>
      <c r="F214" s="106"/>
      <c r="G214" s="98"/>
      <c r="H214" s="106"/>
      <c r="I214" s="57">
        <v>0</v>
      </c>
    </row>
    <row r="215" spans="1:12" hidden="1" x14ac:dyDescent="0.2">
      <c r="A215" s="73"/>
      <c r="B215" s="68"/>
      <c r="C215" s="74">
        <f>C216+C217+C218</f>
        <v>466</v>
      </c>
      <c r="D215" s="74">
        <f>D216+D217+D218</f>
        <v>531</v>
      </c>
      <c r="E215" s="74">
        <f>E216+E217+E218</f>
        <v>650</v>
      </c>
      <c r="F215" s="76"/>
      <c r="G215" s="76"/>
      <c r="H215" s="76"/>
      <c r="I215" s="57" t="e">
        <f>H215/G215*100</f>
        <v>#DIV/0!</v>
      </c>
      <c r="J215" s="76"/>
    </row>
    <row r="216" spans="1:12" hidden="1" x14ac:dyDescent="0.2">
      <c r="C216">
        <v>230</v>
      </c>
      <c r="D216">
        <v>200</v>
      </c>
      <c r="E216">
        <v>300</v>
      </c>
      <c r="I216" s="57" t="e">
        <f>H216/G216*100</f>
        <v>#DIV/0!</v>
      </c>
      <c r="K216" s="81"/>
      <c r="L216" s="82"/>
    </row>
    <row r="217" spans="1:12" hidden="1" x14ac:dyDescent="0.2">
      <c r="C217">
        <v>142</v>
      </c>
      <c r="D217">
        <v>250</v>
      </c>
      <c r="E217">
        <v>260</v>
      </c>
      <c r="I217" s="57" t="e">
        <f>H217/G217*100</f>
        <v>#DIV/0!</v>
      </c>
    </row>
    <row r="218" spans="1:12" hidden="1" x14ac:dyDescent="0.2">
      <c r="C218">
        <v>94</v>
      </c>
      <c r="D218">
        <v>81</v>
      </c>
      <c r="E218">
        <v>90</v>
      </c>
      <c r="I218" s="57" t="e">
        <f>H218/G218*100</f>
        <v>#DIV/0!</v>
      </c>
    </row>
    <row r="219" spans="1:12" hidden="1" x14ac:dyDescent="0.2">
      <c r="A219" s="43"/>
      <c r="B219" s="44"/>
      <c r="C219" s="45"/>
      <c r="D219" s="44"/>
      <c r="E219" s="44"/>
      <c r="F219" s="44"/>
      <c r="G219" s="46"/>
      <c r="H219" s="44"/>
      <c r="I219" s="47"/>
    </row>
    <row r="220" spans="1:12" hidden="1" x14ac:dyDescent="0.2">
      <c r="A220" s="43"/>
      <c r="B220" s="44"/>
      <c r="C220" s="45"/>
      <c r="D220" s="44"/>
      <c r="E220" s="44"/>
      <c r="F220" s="44"/>
      <c r="G220" s="46"/>
      <c r="H220" s="44"/>
      <c r="I220" s="47"/>
    </row>
    <row r="221" spans="1:12" hidden="1" x14ac:dyDescent="0.2">
      <c r="A221" s="43"/>
      <c r="B221" s="44"/>
      <c r="C221" s="45"/>
      <c r="D221" s="44"/>
      <c r="E221" s="44"/>
      <c r="F221" s="44"/>
      <c r="G221" s="46"/>
      <c r="H221" s="44"/>
      <c r="I221" s="47" t="s">
        <v>10</v>
      </c>
      <c r="K221" s="87"/>
    </row>
    <row r="222" spans="1:12" hidden="1" x14ac:dyDescent="0.2">
      <c r="A222" s="43"/>
      <c r="B222" s="44"/>
      <c r="C222" s="45"/>
      <c r="D222" s="44"/>
      <c r="E222" s="44"/>
      <c r="F222" s="44"/>
      <c r="G222" s="46"/>
      <c r="H222" s="44"/>
      <c r="I222" s="47" t="s">
        <v>14</v>
      </c>
      <c r="K222" s="88"/>
    </row>
    <row r="223" spans="1:12" x14ac:dyDescent="0.2">
      <c r="A223" s="63" t="s">
        <v>107</v>
      </c>
      <c r="B223" s="64" t="s">
        <v>108</v>
      </c>
      <c r="C223" s="65">
        <f>C224+C226</f>
        <v>1934</v>
      </c>
      <c r="D223" s="65">
        <f>D224+D226</f>
        <v>2230</v>
      </c>
      <c r="E223" s="65">
        <f>E224+E226</f>
        <v>2600</v>
      </c>
      <c r="F223" s="76">
        <v>42.72</v>
      </c>
      <c r="G223" s="67">
        <f>G224+G226+G225+G231</f>
        <v>79</v>
      </c>
      <c r="H223" s="67">
        <f>H224+H226+H225+H231</f>
        <v>48.67</v>
      </c>
      <c r="I223" s="57">
        <f>H223/G223*100</f>
        <v>61.607594936708864</v>
      </c>
      <c r="J223" s="76"/>
      <c r="K223" s="67"/>
      <c r="L223" s="82"/>
    </row>
    <row r="224" spans="1:12" x14ac:dyDescent="0.2">
      <c r="A224" s="54">
        <v>632</v>
      </c>
      <c r="B224" s="55" t="s">
        <v>109</v>
      </c>
      <c r="C224">
        <v>1319</v>
      </c>
      <c r="D224">
        <v>1480</v>
      </c>
      <c r="E224">
        <v>1600</v>
      </c>
      <c r="F224" s="55">
        <v>37.630000000000003</v>
      </c>
      <c r="G224" s="56">
        <v>65</v>
      </c>
      <c r="H224" s="55">
        <v>38.39</v>
      </c>
      <c r="I224" s="57">
        <f>H224/G224*100</f>
        <v>59.061538461538468</v>
      </c>
      <c r="K224" s="81"/>
      <c r="L224" s="82"/>
    </row>
    <row r="225" spans="1:13" x14ac:dyDescent="0.2">
      <c r="A225" s="54">
        <v>635</v>
      </c>
      <c r="B225" s="55" t="s">
        <v>68</v>
      </c>
      <c r="F225" s="55">
        <v>5.09</v>
      </c>
      <c r="G225" s="56">
        <v>14</v>
      </c>
      <c r="H225" s="55">
        <v>10.28</v>
      </c>
      <c r="I225" s="57">
        <f>H225/G225*100</f>
        <v>73.428571428571416</v>
      </c>
      <c r="K225" s="81"/>
      <c r="L225" s="82"/>
    </row>
    <row r="226" spans="1:13" hidden="1" x14ac:dyDescent="0.2">
      <c r="C226">
        <v>615</v>
      </c>
      <c r="D226">
        <v>750</v>
      </c>
      <c r="E226">
        <v>1000</v>
      </c>
      <c r="I226" s="57" t="e">
        <f>H226/G226*100</f>
        <v>#DIV/0!</v>
      </c>
      <c r="K226" s="102"/>
      <c r="L226" s="82"/>
    </row>
    <row r="227" spans="1:13" hidden="1" x14ac:dyDescent="0.2"/>
    <row r="228" spans="1:13" hidden="1" x14ac:dyDescent="0.2"/>
    <row r="229" spans="1:13" hidden="1" x14ac:dyDescent="0.2">
      <c r="A229" s="43" t="s">
        <v>3</v>
      </c>
      <c r="B229" s="44" t="s">
        <v>4</v>
      </c>
      <c r="C229" s="45" t="s">
        <v>5</v>
      </c>
      <c r="D229" s="44" t="s">
        <v>6</v>
      </c>
      <c r="E229" s="44" t="s">
        <v>7</v>
      </c>
      <c r="F229" s="44"/>
      <c r="G229" s="46"/>
      <c r="H229" s="44"/>
      <c r="I229" s="47"/>
    </row>
    <row r="230" spans="1:13" hidden="1" x14ac:dyDescent="0.2">
      <c r="A230" s="43" t="s">
        <v>51</v>
      </c>
      <c r="B230" s="44"/>
      <c r="C230" s="45">
        <v>2005</v>
      </c>
      <c r="D230" s="44">
        <v>2006</v>
      </c>
      <c r="E230" s="44">
        <v>2007</v>
      </c>
      <c r="F230" s="44"/>
      <c r="G230" s="46"/>
      <c r="H230" s="44"/>
      <c r="I230" s="47"/>
    </row>
    <row r="231" spans="1:13" x14ac:dyDescent="0.2">
      <c r="A231" s="63">
        <v>637</v>
      </c>
      <c r="B231" s="64" t="s">
        <v>42</v>
      </c>
      <c r="C231" s="93"/>
      <c r="D231" s="93"/>
      <c r="E231" s="93"/>
      <c r="F231" s="64">
        <v>0</v>
      </c>
      <c r="G231" s="76">
        <v>0</v>
      </c>
      <c r="H231" s="64">
        <v>0</v>
      </c>
      <c r="I231" s="99">
        <v>0</v>
      </c>
    </row>
    <row r="232" spans="1:13" x14ac:dyDescent="0.2">
      <c r="A232" s="63" t="s">
        <v>110</v>
      </c>
      <c r="B232" s="64" t="s">
        <v>111</v>
      </c>
      <c r="C232" s="65">
        <v>30</v>
      </c>
      <c r="D232" s="65">
        <v>30</v>
      </c>
      <c r="E232">
        <v>30</v>
      </c>
      <c r="F232" s="64">
        <v>0</v>
      </c>
      <c r="G232" s="76">
        <v>1</v>
      </c>
      <c r="H232" s="64">
        <v>0</v>
      </c>
      <c r="I232" s="57">
        <f>H232/G232*100</f>
        <v>0</v>
      </c>
      <c r="K232" s="81"/>
      <c r="L232" s="82"/>
    </row>
    <row r="233" spans="1:13" x14ac:dyDescent="0.2">
      <c r="A233" s="54">
        <v>635</v>
      </c>
      <c r="B233" s="55" t="s">
        <v>68</v>
      </c>
      <c r="C233">
        <v>30</v>
      </c>
      <c r="D233">
        <v>30</v>
      </c>
      <c r="E233">
        <v>30</v>
      </c>
      <c r="F233" s="55">
        <v>0</v>
      </c>
      <c r="G233" s="56">
        <v>1</v>
      </c>
      <c r="H233" s="55">
        <v>0</v>
      </c>
      <c r="I233" s="57">
        <v>0</v>
      </c>
    </row>
    <row r="234" spans="1:13" hidden="1" x14ac:dyDescent="0.2"/>
    <row r="235" spans="1:13" hidden="1" x14ac:dyDescent="0.2">
      <c r="A235" s="43" t="s">
        <v>3</v>
      </c>
      <c r="B235" s="44" t="s">
        <v>4</v>
      </c>
      <c r="C235" s="45" t="s">
        <v>5</v>
      </c>
      <c r="D235" s="44" t="s">
        <v>6</v>
      </c>
      <c r="E235" s="44" t="s">
        <v>7</v>
      </c>
      <c r="F235" s="44"/>
      <c r="G235" s="46"/>
      <c r="H235" s="44"/>
      <c r="I235" s="47" t="s">
        <v>10</v>
      </c>
      <c r="J235" s="48"/>
      <c r="K235" s="49"/>
      <c r="L235" s="84"/>
      <c r="M235" s="60" t="s">
        <v>11</v>
      </c>
    </row>
    <row r="236" spans="1:13" hidden="1" x14ac:dyDescent="0.2">
      <c r="A236" s="43" t="s">
        <v>51</v>
      </c>
      <c r="B236" s="44"/>
      <c r="C236" s="45">
        <v>2005</v>
      </c>
      <c r="D236" s="44" t="s">
        <v>12</v>
      </c>
      <c r="E236" s="44">
        <v>2007</v>
      </c>
      <c r="F236" s="44"/>
      <c r="G236" s="46"/>
      <c r="H236" s="44"/>
      <c r="I236" s="47" t="s">
        <v>14</v>
      </c>
      <c r="J236" s="44"/>
      <c r="K236" s="51"/>
      <c r="L236" s="82"/>
    </row>
    <row r="237" spans="1:13" x14ac:dyDescent="0.2">
      <c r="A237" s="63" t="s">
        <v>112</v>
      </c>
      <c r="B237" s="64" t="s">
        <v>113</v>
      </c>
      <c r="C237" s="65">
        <f>SUM(C238:C245)</f>
        <v>1170</v>
      </c>
      <c r="D237" s="65">
        <f>SUM(D238:D243)</f>
        <v>920</v>
      </c>
      <c r="E237" s="65">
        <f>SUM(E238:E243)</f>
        <v>1050</v>
      </c>
      <c r="F237" s="67">
        <v>16.27</v>
      </c>
      <c r="G237" s="76">
        <f>SUM(G238:G243)+G247</f>
        <v>47</v>
      </c>
      <c r="H237" s="76">
        <f>SUM(H238:H243)+H247</f>
        <v>9.4699999999999989</v>
      </c>
      <c r="I237" s="57">
        <f t="shared" ref="I237:I243" si="9">H237/G237*100</f>
        <v>20.148936170212764</v>
      </c>
      <c r="J237" s="76"/>
      <c r="K237" s="67"/>
      <c r="L237" s="82"/>
    </row>
    <row r="238" spans="1:13" x14ac:dyDescent="0.2">
      <c r="A238" s="54">
        <v>632</v>
      </c>
      <c r="B238" s="55" t="s">
        <v>114</v>
      </c>
      <c r="C238">
        <v>169</v>
      </c>
      <c r="D238">
        <v>220</v>
      </c>
      <c r="E238">
        <v>250</v>
      </c>
      <c r="F238" s="55">
        <v>6.1</v>
      </c>
      <c r="G238" s="56">
        <v>10</v>
      </c>
      <c r="H238" s="55">
        <v>1.96</v>
      </c>
      <c r="I238" s="57">
        <f t="shared" si="9"/>
        <v>19.600000000000001</v>
      </c>
      <c r="K238" s="81"/>
      <c r="L238" s="82"/>
    </row>
    <row r="239" spans="1:13" hidden="1" x14ac:dyDescent="0.2">
      <c r="A239" s="54">
        <v>635006</v>
      </c>
      <c r="B239" s="55" t="s">
        <v>115</v>
      </c>
      <c r="I239" s="57" t="e">
        <f t="shared" si="9"/>
        <v>#DIV/0!</v>
      </c>
      <c r="K239" s="81"/>
      <c r="L239" s="82"/>
    </row>
    <row r="240" spans="1:13" x14ac:dyDescent="0.2">
      <c r="A240" s="54">
        <v>642</v>
      </c>
      <c r="B240" s="55" t="s">
        <v>116</v>
      </c>
      <c r="C240">
        <v>182</v>
      </c>
      <c r="D240">
        <v>300</v>
      </c>
      <c r="E240">
        <v>400</v>
      </c>
      <c r="F240" s="55">
        <v>8.98</v>
      </c>
      <c r="G240" s="56">
        <v>19</v>
      </c>
      <c r="H240" s="55">
        <v>5</v>
      </c>
      <c r="I240" s="57">
        <f t="shared" si="9"/>
        <v>26.315789473684209</v>
      </c>
      <c r="K240" s="81"/>
      <c r="L240" s="82"/>
    </row>
    <row r="241" spans="1:12" x14ac:dyDescent="0.2">
      <c r="A241" s="54">
        <v>635</v>
      </c>
      <c r="B241" s="55" t="s">
        <v>68</v>
      </c>
      <c r="F241" s="55">
        <v>0</v>
      </c>
      <c r="G241" s="56">
        <v>11.4</v>
      </c>
      <c r="H241" s="55">
        <v>0.02</v>
      </c>
      <c r="I241" s="57">
        <f t="shared" si="9"/>
        <v>0.17543859649122806</v>
      </c>
      <c r="K241" s="102"/>
      <c r="L241" s="82"/>
    </row>
    <row r="242" spans="1:12" x14ac:dyDescent="0.2">
      <c r="A242" s="54">
        <v>637</v>
      </c>
      <c r="B242" s="55" t="s">
        <v>28</v>
      </c>
      <c r="F242" s="55">
        <v>1.19</v>
      </c>
      <c r="G242" s="56">
        <v>6.6</v>
      </c>
      <c r="H242" s="55">
        <v>2.4900000000000002</v>
      </c>
      <c r="I242" s="57">
        <f t="shared" si="9"/>
        <v>37.727272727272734</v>
      </c>
      <c r="K242" s="81"/>
      <c r="L242" s="82"/>
    </row>
    <row r="243" spans="1:12" hidden="1" x14ac:dyDescent="0.2">
      <c r="C243">
        <v>400</v>
      </c>
      <c r="D243">
        <v>400</v>
      </c>
      <c r="E243">
        <v>400</v>
      </c>
      <c r="I243" s="57" t="e">
        <f t="shared" si="9"/>
        <v>#DIV/0!</v>
      </c>
    </row>
    <row r="244" spans="1:12" hidden="1" x14ac:dyDescent="0.2">
      <c r="C244">
        <v>398</v>
      </c>
      <c r="E244">
        <v>0</v>
      </c>
      <c r="I244" s="57" t="s">
        <v>15</v>
      </c>
    </row>
    <row r="245" spans="1:12" hidden="1" x14ac:dyDescent="0.2">
      <c r="C245">
        <v>21</v>
      </c>
      <c r="E245">
        <v>100</v>
      </c>
    </row>
    <row r="246" spans="1:12" hidden="1" x14ac:dyDescent="0.2"/>
    <row r="247" spans="1:12" hidden="1" x14ac:dyDescent="0.2">
      <c r="I247" s="57" t="e">
        <f t="shared" ref="I247:I255" si="10">H247/G247*100</f>
        <v>#DIV/0!</v>
      </c>
    </row>
    <row r="248" spans="1:12" x14ac:dyDescent="0.2">
      <c r="A248" s="63" t="s">
        <v>117</v>
      </c>
      <c r="B248" s="64" t="s">
        <v>118</v>
      </c>
      <c r="C248" s="65">
        <f>C249+C250+C253+C270</f>
        <v>5124</v>
      </c>
      <c r="D248" s="65">
        <f>D249+D250+D253+D270</f>
        <v>3765</v>
      </c>
      <c r="E248" s="65">
        <f>E249+E250+E253+E270</f>
        <v>5169</v>
      </c>
      <c r="F248" s="67">
        <v>63.97</v>
      </c>
      <c r="G248" s="67">
        <f>G249+G250+G253+G261+G287+G288</f>
        <v>128.52000000000001</v>
      </c>
      <c r="H248" s="67">
        <f>H249+H250+H253+H261+H287+H288</f>
        <v>61.36</v>
      </c>
      <c r="I248" s="57">
        <f t="shared" si="10"/>
        <v>47.743541861188916</v>
      </c>
      <c r="J248" s="76"/>
      <c r="K248" s="67"/>
      <c r="L248" s="82"/>
    </row>
    <row r="249" spans="1:12" x14ac:dyDescent="0.2">
      <c r="A249" s="54">
        <v>610</v>
      </c>
      <c r="B249" s="55" t="s">
        <v>119</v>
      </c>
      <c r="C249">
        <v>1053</v>
      </c>
      <c r="D249">
        <v>1165</v>
      </c>
      <c r="E249">
        <v>1150</v>
      </c>
      <c r="F249" s="55">
        <v>23.76</v>
      </c>
      <c r="G249" s="56">
        <v>35</v>
      </c>
      <c r="H249" s="55">
        <v>18.04</v>
      </c>
      <c r="I249" s="57">
        <f t="shared" si="10"/>
        <v>51.542857142857144</v>
      </c>
      <c r="K249" s="81"/>
      <c r="L249" s="82"/>
    </row>
    <row r="250" spans="1:12" x14ac:dyDescent="0.2">
      <c r="A250" s="54">
        <v>620</v>
      </c>
      <c r="B250" s="55" t="s">
        <v>120</v>
      </c>
      <c r="C250">
        <v>369</v>
      </c>
      <c r="D250">
        <v>360</v>
      </c>
      <c r="E250">
        <v>402</v>
      </c>
      <c r="F250" s="55">
        <v>8.15</v>
      </c>
      <c r="G250" s="56">
        <v>12.2</v>
      </c>
      <c r="H250" s="55">
        <v>6.1</v>
      </c>
      <c r="I250" s="57">
        <f t="shared" si="10"/>
        <v>50</v>
      </c>
      <c r="K250" s="81"/>
      <c r="L250" s="82"/>
    </row>
    <row r="251" spans="1:12" x14ac:dyDescent="0.2">
      <c r="A251" s="43" t="s">
        <v>3</v>
      </c>
      <c r="B251" s="44" t="s">
        <v>4</v>
      </c>
      <c r="C251" s="45" t="s">
        <v>5</v>
      </c>
      <c r="D251" s="44" t="s">
        <v>6</v>
      </c>
      <c r="E251" s="44" t="s">
        <v>7</v>
      </c>
      <c r="F251" s="44" t="s">
        <v>8</v>
      </c>
      <c r="G251" s="46" t="s">
        <v>9</v>
      </c>
      <c r="H251" s="44" t="s">
        <v>8</v>
      </c>
      <c r="I251" s="47" t="s">
        <v>10</v>
      </c>
      <c r="K251" s="81"/>
      <c r="L251" s="82"/>
    </row>
    <row r="252" spans="1:12" x14ac:dyDescent="0.2">
      <c r="A252" s="43">
        <v>0</v>
      </c>
      <c r="B252" s="44"/>
      <c r="C252" s="45">
        <v>2005</v>
      </c>
      <c r="D252" s="44" t="s">
        <v>12</v>
      </c>
      <c r="E252" s="44">
        <v>2007</v>
      </c>
      <c r="F252" s="44" t="s">
        <v>210</v>
      </c>
      <c r="G252" s="46" t="s">
        <v>13</v>
      </c>
      <c r="H252" s="44" t="s">
        <v>216</v>
      </c>
      <c r="I252" s="47" t="s">
        <v>14</v>
      </c>
      <c r="K252" s="81"/>
      <c r="L252" s="82"/>
    </row>
    <row r="253" spans="1:12" x14ac:dyDescent="0.2">
      <c r="A253" s="73" t="s">
        <v>66</v>
      </c>
      <c r="B253" s="68" t="s">
        <v>22</v>
      </c>
      <c r="C253" s="74">
        <f>SUM(C254:C266)</f>
        <v>976</v>
      </c>
      <c r="D253" s="74">
        <f>SUM(D254:D266)</f>
        <v>1575</v>
      </c>
      <c r="E253" s="74">
        <f>SUM(E254:E266)</f>
        <v>1040</v>
      </c>
      <c r="F253" s="76">
        <v>31.71</v>
      </c>
      <c r="G253" s="76">
        <f>G254+G255+G259+G260+G258</f>
        <v>79.42</v>
      </c>
      <c r="H253" s="76">
        <f>H254+H255+H259+H260+H258</f>
        <v>36.61</v>
      </c>
      <c r="I253" s="57">
        <f t="shared" si="10"/>
        <v>46.096701082850664</v>
      </c>
      <c r="J253" s="76"/>
      <c r="K253" s="67"/>
      <c r="L253" s="82"/>
    </row>
    <row r="254" spans="1:12" x14ac:dyDescent="0.2">
      <c r="A254" s="54">
        <v>632</v>
      </c>
      <c r="B254" s="55" t="s">
        <v>67</v>
      </c>
      <c r="C254">
        <v>586</v>
      </c>
      <c r="D254">
        <v>780</v>
      </c>
      <c r="E254">
        <v>650</v>
      </c>
      <c r="F254" s="55">
        <v>14.68</v>
      </c>
      <c r="G254" s="56">
        <v>35.200000000000003</v>
      </c>
      <c r="H254" s="55">
        <v>17.95</v>
      </c>
      <c r="I254" s="57">
        <f t="shared" si="10"/>
        <v>50.99431818181818</v>
      </c>
      <c r="K254" s="81"/>
      <c r="L254" s="82"/>
    </row>
    <row r="255" spans="1:12" x14ac:dyDescent="0.2">
      <c r="A255" s="54">
        <v>633</v>
      </c>
      <c r="B255" s="55" t="s">
        <v>25</v>
      </c>
      <c r="C255">
        <v>33</v>
      </c>
      <c r="D255">
        <v>20</v>
      </c>
      <c r="E255">
        <v>25</v>
      </c>
      <c r="F255" s="55">
        <v>5.75</v>
      </c>
      <c r="G255" s="56">
        <v>18.32</v>
      </c>
      <c r="H255" s="55">
        <v>8.51</v>
      </c>
      <c r="I255" s="57">
        <f t="shared" si="10"/>
        <v>46.451965065502179</v>
      </c>
      <c r="K255" s="81"/>
      <c r="L255" s="82"/>
    </row>
    <row r="256" spans="1:12" hidden="1" x14ac:dyDescent="0.2">
      <c r="A256" s="43"/>
      <c r="B256" s="44"/>
      <c r="C256" s="45"/>
      <c r="D256" s="44"/>
      <c r="E256" s="44"/>
      <c r="F256" s="44"/>
      <c r="G256" s="46"/>
      <c r="H256" s="44"/>
      <c r="I256" s="47"/>
      <c r="K256" s="81"/>
      <c r="L256" s="82"/>
    </row>
    <row r="257" spans="1:12" hidden="1" x14ac:dyDescent="0.2">
      <c r="A257" s="43"/>
      <c r="B257" s="44"/>
      <c r="C257" s="45"/>
      <c r="D257" s="44"/>
      <c r="E257" s="44"/>
      <c r="F257" s="44"/>
      <c r="G257" s="46"/>
      <c r="H257" s="44"/>
      <c r="I257" s="47"/>
      <c r="K257" s="81"/>
      <c r="L257" s="82"/>
    </row>
    <row r="258" spans="1:12" x14ac:dyDescent="0.2">
      <c r="A258" s="63">
        <v>634</v>
      </c>
      <c r="B258" s="72" t="s">
        <v>121</v>
      </c>
      <c r="C258" s="93"/>
      <c r="D258" s="93"/>
      <c r="E258" s="93"/>
      <c r="F258" s="64">
        <v>0</v>
      </c>
      <c r="G258" s="76">
        <v>0</v>
      </c>
      <c r="H258" s="64">
        <v>0</v>
      </c>
      <c r="I258" s="99">
        <v>0</v>
      </c>
      <c r="K258" s="81"/>
      <c r="L258" s="82"/>
    </row>
    <row r="259" spans="1:12" x14ac:dyDescent="0.2">
      <c r="A259" s="54">
        <v>635</v>
      </c>
      <c r="B259" s="55" t="s">
        <v>68</v>
      </c>
      <c r="C259">
        <v>83</v>
      </c>
      <c r="D259">
        <v>75</v>
      </c>
      <c r="E259">
        <v>75</v>
      </c>
      <c r="F259" s="55">
        <v>0.12</v>
      </c>
      <c r="G259" s="56">
        <v>0.6</v>
      </c>
      <c r="H259" s="55">
        <v>0.01</v>
      </c>
      <c r="I259" s="57">
        <f>H259/G259*100</f>
        <v>1.6666666666666667</v>
      </c>
    </row>
    <row r="260" spans="1:12" x14ac:dyDescent="0.2">
      <c r="A260" s="54">
        <v>637</v>
      </c>
      <c r="B260" s="55" t="s">
        <v>28</v>
      </c>
      <c r="C260">
        <v>24</v>
      </c>
      <c r="D260">
        <v>400</v>
      </c>
      <c r="E260">
        <v>0</v>
      </c>
      <c r="F260" s="55">
        <v>11.16</v>
      </c>
      <c r="G260" s="56">
        <v>25.3</v>
      </c>
      <c r="H260" s="55">
        <v>10.14</v>
      </c>
      <c r="I260" s="57">
        <v>0</v>
      </c>
    </row>
    <row r="261" spans="1:12" hidden="1" x14ac:dyDescent="0.2">
      <c r="C261">
        <v>60</v>
      </c>
      <c r="D261">
        <v>50</v>
      </c>
      <c r="E261">
        <v>50</v>
      </c>
      <c r="I261" s="57" t="e">
        <f>H261/G261*100</f>
        <v>#DIV/0!</v>
      </c>
    </row>
    <row r="262" spans="1:12" hidden="1" x14ac:dyDescent="0.2">
      <c r="C262">
        <v>124</v>
      </c>
      <c r="D262">
        <v>130</v>
      </c>
      <c r="E262">
        <v>130</v>
      </c>
      <c r="I262" s="57" t="e">
        <f>H262/G262*100</f>
        <v>#DIV/0!</v>
      </c>
    </row>
    <row r="263" spans="1:12" hidden="1" x14ac:dyDescent="0.2">
      <c r="C263">
        <v>36</v>
      </c>
      <c r="D263">
        <v>60</v>
      </c>
      <c r="E263">
        <v>60</v>
      </c>
      <c r="I263" s="57" t="e">
        <f>H263/G263*100</f>
        <v>#DIV/0!</v>
      </c>
    </row>
    <row r="264" spans="1:12" hidden="1" x14ac:dyDescent="0.2">
      <c r="C264">
        <v>16</v>
      </c>
      <c r="D264">
        <v>20</v>
      </c>
      <c r="E264">
        <v>0</v>
      </c>
      <c r="I264" s="57">
        <v>0</v>
      </c>
    </row>
    <row r="265" spans="1:12" hidden="1" x14ac:dyDescent="0.2">
      <c r="C265">
        <v>8</v>
      </c>
      <c r="D265">
        <v>10</v>
      </c>
      <c r="E265">
        <v>10</v>
      </c>
      <c r="I265" s="57" t="e">
        <f>H265/G265*100</f>
        <v>#DIV/0!</v>
      </c>
    </row>
    <row r="266" spans="1:12" hidden="1" x14ac:dyDescent="0.2">
      <c r="C266">
        <v>6</v>
      </c>
      <c r="D266">
        <v>30</v>
      </c>
      <c r="E266">
        <v>40</v>
      </c>
      <c r="I266" s="57" t="e">
        <f>H266/G266*100</f>
        <v>#DIV/0!</v>
      </c>
      <c r="K266" s="81"/>
      <c r="L266" s="82"/>
    </row>
    <row r="267" spans="1:12" hidden="1" x14ac:dyDescent="0.2"/>
    <row r="268" spans="1:12" hidden="1" x14ac:dyDescent="0.2">
      <c r="A268" s="43"/>
      <c r="B268" s="44"/>
      <c r="C268" s="45"/>
      <c r="D268" s="44"/>
      <c r="E268" s="44"/>
      <c r="F268" s="44"/>
      <c r="G268" s="46"/>
      <c r="H268" s="44"/>
      <c r="I268" s="47"/>
    </row>
    <row r="269" spans="1:12" hidden="1" x14ac:dyDescent="0.2">
      <c r="A269" s="43"/>
      <c r="B269" s="44"/>
      <c r="C269" s="45"/>
      <c r="D269" s="44"/>
      <c r="E269" s="44"/>
      <c r="F269" s="44"/>
      <c r="G269" s="46"/>
      <c r="H269" s="44"/>
      <c r="I269" s="47"/>
    </row>
    <row r="270" spans="1:12" hidden="1" x14ac:dyDescent="0.2">
      <c r="A270" s="73"/>
      <c r="B270" s="68"/>
      <c r="C270" s="89">
        <f>SUM(C271:C273)+SUM(C276:C283)</f>
        <v>2726</v>
      </c>
      <c r="D270" s="89">
        <f>SUM(D271:D273)+SUM(D276:D283)</f>
        <v>665</v>
      </c>
      <c r="E270" s="89">
        <f>SUM(E271:E273)+SUM(E276:E283)</f>
        <v>2577</v>
      </c>
      <c r="F270" s="76"/>
      <c r="G270" s="76"/>
      <c r="H270" s="76"/>
      <c r="I270" s="57" t="e">
        <f>H270/G270*100</f>
        <v>#DIV/0!</v>
      </c>
      <c r="J270" s="76"/>
      <c r="K270" s="67"/>
      <c r="L270" s="82"/>
    </row>
    <row r="271" spans="1:12" hidden="1" x14ac:dyDescent="0.2">
      <c r="C271">
        <v>0</v>
      </c>
      <c r="D271">
        <v>5</v>
      </c>
      <c r="E271">
        <v>5</v>
      </c>
      <c r="I271" s="57" t="e">
        <f>H271/G271*100</f>
        <v>#DIV/0!</v>
      </c>
    </row>
    <row r="272" spans="1:12" hidden="1" x14ac:dyDescent="0.2">
      <c r="C272">
        <v>14</v>
      </c>
      <c r="D272">
        <v>10</v>
      </c>
      <c r="E272">
        <v>10</v>
      </c>
      <c r="I272" s="57" t="e">
        <f>H272/G272*100</f>
        <v>#DIV/0!</v>
      </c>
    </row>
    <row r="273" spans="1:13" hidden="1" x14ac:dyDescent="0.2">
      <c r="C273">
        <v>260</v>
      </c>
      <c r="D273">
        <v>125</v>
      </c>
      <c r="E273">
        <v>100</v>
      </c>
      <c r="I273" s="57" t="e">
        <f>H273/G273*100</f>
        <v>#DIV/0!</v>
      </c>
    </row>
    <row r="274" spans="1:13" hidden="1" x14ac:dyDescent="0.2">
      <c r="A274" s="43"/>
      <c r="B274" s="44"/>
      <c r="C274" s="45" t="s">
        <v>5</v>
      </c>
      <c r="D274" s="44" t="s">
        <v>6</v>
      </c>
      <c r="E274" s="44" t="s">
        <v>7</v>
      </c>
      <c r="F274" s="44"/>
      <c r="G274" s="46"/>
      <c r="H274" s="44"/>
      <c r="I274" s="47"/>
    </row>
    <row r="275" spans="1:13" hidden="1" x14ac:dyDescent="0.2">
      <c r="A275" s="43"/>
      <c r="B275" s="44"/>
      <c r="C275" s="45">
        <v>2005</v>
      </c>
      <c r="D275" s="44">
        <v>2006</v>
      </c>
      <c r="E275" s="44">
        <v>2007</v>
      </c>
      <c r="F275" s="44"/>
      <c r="G275" s="46"/>
      <c r="H275" s="44"/>
      <c r="I275" s="47"/>
    </row>
    <row r="276" spans="1:13" hidden="1" x14ac:dyDescent="0.2">
      <c r="C276">
        <v>4</v>
      </c>
      <c r="D276">
        <v>10</v>
      </c>
      <c r="E276">
        <v>0</v>
      </c>
    </row>
    <row r="277" spans="1:13" hidden="1" x14ac:dyDescent="0.2">
      <c r="C277">
        <v>9</v>
      </c>
      <c r="D277">
        <v>10</v>
      </c>
      <c r="E277">
        <v>15</v>
      </c>
      <c r="I277" s="57" t="e">
        <f>H277/G277*100</f>
        <v>#DIV/0!</v>
      </c>
    </row>
    <row r="278" spans="1:13" hidden="1" x14ac:dyDescent="0.2">
      <c r="C278">
        <v>103</v>
      </c>
      <c r="D278">
        <v>115</v>
      </c>
      <c r="E278">
        <v>50</v>
      </c>
      <c r="I278" s="57" t="e">
        <f>H278/G278*100</f>
        <v>#DIV/0!</v>
      </c>
    </row>
    <row r="279" spans="1:13" hidden="1" x14ac:dyDescent="0.2">
      <c r="C279">
        <v>66</v>
      </c>
      <c r="D279">
        <v>80</v>
      </c>
      <c r="E279">
        <v>80</v>
      </c>
      <c r="I279" s="57" t="e">
        <f>H279/G279*100</f>
        <v>#DIV/0!</v>
      </c>
      <c r="K279" s="81"/>
      <c r="L279" s="82"/>
    </row>
    <row r="280" spans="1:13" hidden="1" x14ac:dyDescent="0.2">
      <c r="C280">
        <v>226</v>
      </c>
      <c r="D280">
        <v>250</v>
      </c>
      <c r="E280">
        <v>250</v>
      </c>
      <c r="I280" s="57" t="e">
        <f>H280/G280*100</f>
        <v>#DIV/0!</v>
      </c>
    </row>
    <row r="281" spans="1:13" hidden="1" x14ac:dyDescent="0.2">
      <c r="A281" s="43"/>
      <c r="B281" s="44"/>
      <c r="C281" s="45" t="s">
        <v>5</v>
      </c>
      <c r="D281" s="44" t="s">
        <v>6</v>
      </c>
      <c r="E281" s="44" t="s">
        <v>7</v>
      </c>
      <c r="F281" s="44"/>
      <c r="G281" s="46"/>
      <c r="H281" s="44"/>
      <c r="I281" s="47" t="s">
        <v>10</v>
      </c>
      <c r="J281" s="48"/>
      <c r="K281" s="49"/>
      <c r="L281" s="84"/>
      <c r="M281" s="60" t="s">
        <v>122</v>
      </c>
    </row>
    <row r="282" spans="1:13" hidden="1" x14ac:dyDescent="0.2">
      <c r="A282" s="43"/>
      <c r="B282" s="44"/>
      <c r="C282" s="45">
        <v>2005</v>
      </c>
      <c r="D282" s="44" t="s">
        <v>12</v>
      </c>
      <c r="E282" s="44">
        <v>2007</v>
      </c>
      <c r="F282" s="44"/>
      <c r="G282" s="46"/>
      <c r="H282" s="44"/>
      <c r="I282" s="47" t="s">
        <v>14</v>
      </c>
      <c r="J282" s="44"/>
      <c r="K282" s="51"/>
      <c r="L282" s="82"/>
    </row>
    <row r="283" spans="1:13" hidden="1" x14ac:dyDescent="0.2">
      <c r="C283">
        <v>39</v>
      </c>
      <c r="D283">
        <v>60</v>
      </c>
      <c r="E283">
        <v>60</v>
      </c>
      <c r="I283" s="57" t="e">
        <f>H283/G283*100</f>
        <v>#DIV/0!</v>
      </c>
    </row>
    <row r="284" spans="1:13" hidden="1" x14ac:dyDescent="0.2">
      <c r="I284" s="57">
        <v>0</v>
      </c>
      <c r="K284" s="81"/>
      <c r="L284" s="82"/>
    </row>
    <row r="285" spans="1:13" hidden="1" x14ac:dyDescent="0.2">
      <c r="I285" s="57" t="e">
        <f>H285/G285*100</f>
        <v>#DIV/0!</v>
      </c>
      <c r="K285" s="81"/>
      <c r="L285" s="82"/>
    </row>
    <row r="286" spans="1:13" hidden="1" x14ac:dyDescent="0.2">
      <c r="I286" s="57">
        <v>0</v>
      </c>
      <c r="K286" s="81"/>
      <c r="L286" s="82"/>
    </row>
    <row r="287" spans="1:13" hidden="1" x14ac:dyDescent="0.2">
      <c r="A287" s="91"/>
      <c r="B287" s="64"/>
      <c r="C287" s="65">
        <f>C288+C289</f>
        <v>1</v>
      </c>
      <c r="D287" s="65">
        <f>D288+D289</f>
        <v>20</v>
      </c>
      <c r="E287" s="65">
        <f>E288+E289</f>
        <v>20</v>
      </c>
      <c r="F287" s="76"/>
      <c r="G287" s="76"/>
      <c r="H287" s="76"/>
      <c r="I287" s="57" t="e">
        <f>H287/G287*100</f>
        <v>#DIV/0!</v>
      </c>
      <c r="K287" s="67"/>
    </row>
    <row r="288" spans="1:13" x14ac:dyDescent="0.2">
      <c r="A288" s="54">
        <v>642</v>
      </c>
      <c r="B288" s="55" t="s">
        <v>116</v>
      </c>
      <c r="C288">
        <v>0</v>
      </c>
      <c r="D288">
        <v>15</v>
      </c>
      <c r="E288">
        <v>15</v>
      </c>
      <c r="F288" s="55">
        <v>0.35</v>
      </c>
      <c r="G288" s="56">
        <v>1.9</v>
      </c>
      <c r="H288" s="55">
        <v>0.61</v>
      </c>
      <c r="I288" s="57">
        <f>H288/G288*100</f>
        <v>32.10526315789474</v>
      </c>
    </row>
    <row r="289" spans="1:12" hidden="1" x14ac:dyDescent="0.2">
      <c r="C289">
        <v>1</v>
      </c>
      <c r="D289">
        <v>5</v>
      </c>
      <c r="E289">
        <v>5</v>
      </c>
      <c r="I289" s="57" t="e">
        <f>H289/G289*100</f>
        <v>#DIV/0!</v>
      </c>
    </row>
    <row r="290" spans="1:12" hidden="1" x14ac:dyDescent="0.2"/>
    <row r="291" spans="1:12" hidden="1" x14ac:dyDescent="0.2">
      <c r="A291" s="91"/>
      <c r="B291" s="64"/>
      <c r="C291" s="65">
        <f>C292+C293</f>
        <v>45</v>
      </c>
      <c r="D291" s="65">
        <f>D292+D293</f>
        <v>15</v>
      </c>
      <c r="E291" s="65">
        <f>E292+E293</f>
        <v>15</v>
      </c>
      <c r="F291" s="76"/>
      <c r="G291" s="76">
        <v>0</v>
      </c>
      <c r="H291" s="76"/>
      <c r="I291" s="57">
        <v>0</v>
      </c>
      <c r="J291" s="76"/>
      <c r="K291" s="81"/>
      <c r="L291" s="82"/>
    </row>
    <row r="292" spans="1:12" hidden="1" x14ac:dyDescent="0.2">
      <c r="C292">
        <v>42</v>
      </c>
      <c r="D292">
        <v>10</v>
      </c>
      <c r="E292">
        <v>10</v>
      </c>
      <c r="G292" s="56">
        <v>0</v>
      </c>
      <c r="I292" s="57">
        <v>0</v>
      </c>
    </row>
    <row r="293" spans="1:12" hidden="1" x14ac:dyDescent="0.2">
      <c r="C293">
        <v>3</v>
      </c>
      <c r="D293">
        <v>5</v>
      </c>
      <c r="E293">
        <v>5</v>
      </c>
      <c r="I293" s="57">
        <v>0</v>
      </c>
      <c r="K293" s="81"/>
      <c r="L293" s="82"/>
    </row>
    <row r="294" spans="1:12" hidden="1" x14ac:dyDescent="0.2">
      <c r="A294" s="43"/>
      <c r="B294" s="44"/>
      <c r="C294" s="45"/>
      <c r="D294" s="44"/>
      <c r="E294" s="44"/>
      <c r="F294" s="44"/>
      <c r="G294" s="46"/>
      <c r="H294" s="44"/>
      <c r="I294" s="47"/>
    </row>
    <row r="295" spans="1:12" hidden="1" x14ac:dyDescent="0.2">
      <c r="A295" s="43"/>
      <c r="B295" s="44"/>
      <c r="C295" s="45"/>
      <c r="D295" s="44"/>
      <c r="E295" s="44"/>
      <c r="F295" s="44"/>
      <c r="G295" s="46"/>
      <c r="H295" s="44"/>
      <c r="I295" s="47"/>
    </row>
    <row r="296" spans="1:12" hidden="1" x14ac:dyDescent="0.2">
      <c r="A296" s="63"/>
      <c r="B296" s="64"/>
      <c r="C296" s="65"/>
      <c r="D296" s="65">
        <v>10</v>
      </c>
      <c r="E296">
        <v>20</v>
      </c>
      <c r="F296" s="64"/>
      <c r="G296" s="76"/>
      <c r="H296" s="64"/>
      <c r="I296" s="57" t="e">
        <f>H296/G296*100</f>
        <v>#DIV/0!</v>
      </c>
      <c r="J296" s="64"/>
      <c r="K296" s="81"/>
      <c r="L296" s="82"/>
    </row>
    <row r="297" spans="1:12" hidden="1" x14ac:dyDescent="0.2">
      <c r="A297" s="91"/>
      <c r="B297" s="72"/>
      <c r="C297" s="65"/>
      <c r="D297" s="65"/>
      <c r="I297" s="57" t="e">
        <f>H297/G297*100</f>
        <v>#DIV/0!</v>
      </c>
      <c r="J297" s="82"/>
      <c r="K297" s="102"/>
      <c r="L297" s="82"/>
    </row>
    <row r="298" spans="1:12" hidden="1" x14ac:dyDescent="0.2">
      <c r="C298">
        <v>0</v>
      </c>
      <c r="D298">
        <v>10</v>
      </c>
      <c r="E298">
        <v>20</v>
      </c>
      <c r="G298" s="56">
        <v>0.2</v>
      </c>
      <c r="I298" s="57">
        <f>H298/G298*100</f>
        <v>0</v>
      </c>
      <c r="K298" s="81"/>
      <c r="L298" s="82"/>
    </row>
    <row r="299" spans="1:12" hidden="1" x14ac:dyDescent="0.2"/>
    <row r="300" spans="1:12" hidden="1" x14ac:dyDescent="0.2">
      <c r="A300" s="43"/>
      <c r="B300" s="44"/>
      <c r="C300" s="45"/>
      <c r="D300" s="44"/>
      <c r="E300" s="44"/>
      <c r="F300" s="44"/>
      <c r="G300" s="46"/>
      <c r="H300" s="44"/>
      <c r="I300" s="47" t="s">
        <v>10</v>
      </c>
      <c r="K300" s="87"/>
    </row>
    <row r="301" spans="1:12" hidden="1" x14ac:dyDescent="0.2">
      <c r="A301" s="43"/>
      <c r="B301" s="44"/>
      <c r="C301" s="45"/>
      <c r="D301" s="44"/>
      <c r="E301" s="44"/>
      <c r="F301" s="44"/>
      <c r="G301" s="46"/>
      <c r="H301" s="44"/>
      <c r="I301" s="47" t="s">
        <v>14</v>
      </c>
      <c r="K301" s="88"/>
    </row>
    <row r="302" spans="1:12" hidden="1" x14ac:dyDescent="0.2">
      <c r="A302" s="63"/>
      <c r="B302" s="64"/>
      <c r="C302" s="65">
        <f>SUM(C303:C309)</f>
        <v>660</v>
      </c>
      <c r="D302" s="65">
        <f>SUM(D303:D310)</f>
        <v>398</v>
      </c>
      <c r="E302" s="65">
        <f>SUM(E303:E309)</f>
        <v>178</v>
      </c>
      <c r="F302" s="76"/>
      <c r="G302" s="76">
        <f>SUM(G303:G309)</f>
        <v>0</v>
      </c>
      <c r="H302" s="76"/>
      <c r="I302" s="57" t="e">
        <f>H302/G302*100</f>
        <v>#DIV/0!</v>
      </c>
      <c r="J302" s="76"/>
      <c r="K302" s="81"/>
      <c r="L302" s="82"/>
    </row>
    <row r="303" spans="1:12" hidden="1" x14ac:dyDescent="0.2">
      <c r="C303">
        <v>0</v>
      </c>
      <c r="D303">
        <v>3</v>
      </c>
      <c r="E303">
        <v>3</v>
      </c>
      <c r="I303" s="57" t="e">
        <f>H303/G303*100</f>
        <v>#DIV/0!</v>
      </c>
      <c r="K303" s="81"/>
      <c r="L303" s="82"/>
    </row>
    <row r="304" spans="1:12" hidden="1" x14ac:dyDescent="0.2">
      <c r="C304">
        <v>64</v>
      </c>
      <c r="D304">
        <v>20</v>
      </c>
      <c r="E304">
        <v>30</v>
      </c>
      <c r="I304" s="57">
        <v>0.05</v>
      </c>
      <c r="K304" s="81"/>
      <c r="L304" s="82"/>
    </row>
    <row r="305" spans="1:12" hidden="1" x14ac:dyDescent="0.2">
      <c r="C305">
        <v>527</v>
      </c>
      <c r="D305">
        <v>60</v>
      </c>
      <c r="E305">
        <v>60</v>
      </c>
    </row>
    <row r="306" spans="1:12" hidden="1" x14ac:dyDescent="0.2">
      <c r="C306">
        <v>7</v>
      </c>
      <c r="D306">
        <v>10</v>
      </c>
      <c r="E306">
        <v>10</v>
      </c>
      <c r="I306" s="57" t="e">
        <f>H306/G306*100</f>
        <v>#DIV/0!</v>
      </c>
    </row>
    <row r="307" spans="1:12" hidden="1" x14ac:dyDescent="0.2">
      <c r="I307" s="57">
        <v>0</v>
      </c>
    </row>
    <row r="308" spans="1:12" hidden="1" x14ac:dyDescent="0.2">
      <c r="C308">
        <v>4</v>
      </c>
      <c r="D308">
        <v>15</v>
      </c>
      <c r="E308">
        <v>15</v>
      </c>
      <c r="I308" s="57" t="e">
        <f>H308/G308*100</f>
        <v>#DIV/0!</v>
      </c>
    </row>
    <row r="309" spans="1:12" hidden="1" x14ac:dyDescent="0.2">
      <c r="C309">
        <v>58</v>
      </c>
      <c r="D309">
        <v>60</v>
      </c>
      <c r="E309">
        <v>60</v>
      </c>
      <c r="I309" s="57" t="e">
        <f>H309/G309*100</f>
        <v>#DIV/0!</v>
      </c>
    </row>
    <row r="310" spans="1:12" hidden="1" x14ac:dyDescent="0.2">
      <c r="A310" s="54">
        <v>633001</v>
      </c>
      <c r="B310" s="55" t="s">
        <v>123</v>
      </c>
      <c r="D310">
        <v>230</v>
      </c>
      <c r="I310" s="57" t="s">
        <v>15</v>
      </c>
    </row>
    <row r="311" spans="1:12" hidden="1" x14ac:dyDescent="0.2"/>
    <row r="313" spans="1:12" x14ac:dyDescent="0.2">
      <c r="A313" s="63" t="s">
        <v>124</v>
      </c>
      <c r="B313" s="64" t="s">
        <v>125</v>
      </c>
      <c r="C313" s="65">
        <f>C314+C315+C319</f>
        <v>469</v>
      </c>
      <c r="D313" s="65">
        <f>D314+D315+D319</f>
        <v>735</v>
      </c>
      <c r="E313" s="65">
        <f>E314+E315+E319</f>
        <v>887</v>
      </c>
      <c r="F313" s="67">
        <v>9.25</v>
      </c>
      <c r="G313" s="67">
        <f>G314+G315+G319+G331</f>
        <v>21.740000000000002</v>
      </c>
      <c r="H313" s="67">
        <f>H314+H315+H319+H331</f>
        <v>10.24</v>
      </c>
      <c r="I313" s="57">
        <f>H313/G313*100</f>
        <v>47.102115915363377</v>
      </c>
      <c r="J313" s="76"/>
      <c r="K313" s="67"/>
      <c r="L313" s="82"/>
    </row>
    <row r="314" spans="1:12" x14ac:dyDescent="0.2">
      <c r="A314" s="54">
        <v>610</v>
      </c>
      <c r="B314" s="55" t="s">
        <v>126</v>
      </c>
      <c r="C314">
        <v>205</v>
      </c>
      <c r="D314">
        <v>278.5</v>
      </c>
      <c r="E314">
        <v>230</v>
      </c>
      <c r="F314" s="55">
        <v>5.21</v>
      </c>
      <c r="G314" s="56">
        <v>11</v>
      </c>
      <c r="H314" s="55">
        <v>5.22</v>
      </c>
      <c r="I314" s="57">
        <f>H314/G314*100</f>
        <v>47.454545454545453</v>
      </c>
      <c r="K314" s="81"/>
      <c r="L314" s="82"/>
    </row>
    <row r="315" spans="1:12" x14ac:dyDescent="0.2">
      <c r="A315" s="54">
        <v>620</v>
      </c>
      <c r="B315" s="55" t="s">
        <v>127</v>
      </c>
      <c r="C315">
        <v>68</v>
      </c>
      <c r="D315">
        <v>126.5</v>
      </c>
      <c r="E315">
        <v>82</v>
      </c>
      <c r="F315" s="55">
        <v>1.74</v>
      </c>
      <c r="G315" s="56">
        <v>4</v>
      </c>
      <c r="H315" s="55">
        <v>1.75</v>
      </c>
      <c r="I315" s="57">
        <f>H315/G315*100</f>
        <v>43.75</v>
      </c>
      <c r="K315" s="81"/>
      <c r="L315" s="82"/>
    </row>
    <row r="316" spans="1:12" hidden="1" x14ac:dyDescent="0.2"/>
    <row r="317" spans="1:12" hidden="1" x14ac:dyDescent="0.2">
      <c r="A317" s="43" t="s">
        <v>3</v>
      </c>
      <c r="B317" s="44" t="s">
        <v>4</v>
      </c>
      <c r="C317" s="45" t="s">
        <v>5</v>
      </c>
      <c r="D317" s="44" t="s">
        <v>6</v>
      </c>
      <c r="E317" s="44" t="s">
        <v>7</v>
      </c>
      <c r="F317" s="44"/>
      <c r="G317" s="46"/>
      <c r="H317" s="44"/>
      <c r="I317" s="47"/>
    </row>
    <row r="318" spans="1:12" hidden="1" x14ac:dyDescent="0.2">
      <c r="A318" s="43" t="s">
        <v>51</v>
      </c>
      <c r="B318" s="44"/>
      <c r="C318" s="45">
        <v>2005</v>
      </c>
      <c r="D318" s="44">
        <v>2006</v>
      </c>
      <c r="E318" s="44">
        <v>2007</v>
      </c>
      <c r="F318" s="44"/>
      <c r="G318" s="46"/>
      <c r="H318" s="44"/>
      <c r="I318" s="47"/>
    </row>
    <row r="319" spans="1:12" x14ac:dyDescent="0.2">
      <c r="A319" s="54" t="s">
        <v>128</v>
      </c>
      <c r="B319" s="55" t="s">
        <v>22</v>
      </c>
      <c r="C319" s="74">
        <f>SUM(C320:C327)</f>
        <v>196</v>
      </c>
      <c r="D319" s="74">
        <f>SUM(D320:D327)</f>
        <v>330</v>
      </c>
      <c r="E319" s="74">
        <f>SUM(E320:E327)</f>
        <v>575</v>
      </c>
      <c r="F319" s="76">
        <v>2.2970000000000002</v>
      </c>
      <c r="G319" s="76">
        <f>SUM(G320:G325)</f>
        <v>6.74</v>
      </c>
      <c r="H319" s="76">
        <f>SUM(H320:H325)</f>
        <v>3.27</v>
      </c>
      <c r="I319" s="57">
        <f t="shared" ref="I319:I324" si="11">H319/G319*100</f>
        <v>48.516320474777444</v>
      </c>
      <c r="J319" s="76"/>
      <c r="K319" s="81"/>
      <c r="L319" s="82"/>
    </row>
    <row r="320" spans="1:12" x14ac:dyDescent="0.2">
      <c r="A320" s="54">
        <v>632</v>
      </c>
      <c r="B320" s="55" t="s">
        <v>67</v>
      </c>
      <c r="C320">
        <v>125</v>
      </c>
      <c r="D320">
        <v>160</v>
      </c>
      <c r="E320">
        <v>170</v>
      </c>
      <c r="F320" s="55">
        <v>2.1</v>
      </c>
      <c r="G320" s="56">
        <v>4.5</v>
      </c>
      <c r="H320" s="55">
        <v>2.77</v>
      </c>
      <c r="I320" s="57">
        <f t="shared" si="11"/>
        <v>61.55555555555555</v>
      </c>
      <c r="K320" s="81"/>
      <c r="L320" s="82"/>
    </row>
    <row r="321" spans="1:13" x14ac:dyDescent="0.2">
      <c r="A321" s="54">
        <v>633</v>
      </c>
      <c r="B321" s="55" t="s">
        <v>25</v>
      </c>
      <c r="C321">
        <v>5</v>
      </c>
      <c r="D321">
        <v>10</v>
      </c>
      <c r="E321">
        <v>10</v>
      </c>
      <c r="F321" s="55">
        <v>0</v>
      </c>
      <c r="G321" s="56">
        <v>0.3</v>
      </c>
      <c r="H321" s="55">
        <v>0.02</v>
      </c>
      <c r="I321" s="57">
        <f t="shared" si="11"/>
        <v>6.666666666666667</v>
      </c>
    </row>
    <row r="322" spans="1:13" x14ac:dyDescent="0.2">
      <c r="A322" s="54">
        <v>635</v>
      </c>
      <c r="B322" s="55" t="s">
        <v>129</v>
      </c>
      <c r="C322">
        <v>7</v>
      </c>
      <c r="D322">
        <v>10</v>
      </c>
      <c r="E322">
        <v>15</v>
      </c>
      <c r="F322" s="55">
        <v>0</v>
      </c>
      <c r="G322" s="56">
        <v>0.7</v>
      </c>
      <c r="H322" s="55">
        <v>0.13</v>
      </c>
      <c r="I322" s="57">
        <f t="shared" si="11"/>
        <v>18.571428571428573</v>
      </c>
    </row>
    <row r="323" spans="1:13" x14ac:dyDescent="0.2">
      <c r="A323" s="54">
        <v>636</v>
      </c>
      <c r="B323" s="55" t="s">
        <v>130</v>
      </c>
      <c r="C323">
        <v>7</v>
      </c>
      <c r="D323">
        <v>40</v>
      </c>
      <c r="E323">
        <v>40</v>
      </c>
      <c r="F323" s="55">
        <v>0</v>
      </c>
      <c r="G323" s="56">
        <v>0.2</v>
      </c>
      <c r="H323" s="55">
        <v>0.16</v>
      </c>
      <c r="I323" s="57">
        <f t="shared" si="11"/>
        <v>80</v>
      </c>
    </row>
    <row r="324" spans="1:13" x14ac:dyDescent="0.2">
      <c r="A324" s="54">
        <v>637</v>
      </c>
      <c r="B324" s="55" t="s">
        <v>42</v>
      </c>
      <c r="C324">
        <v>40</v>
      </c>
      <c r="D324">
        <v>30</v>
      </c>
      <c r="E324">
        <v>30</v>
      </c>
      <c r="F324" s="55">
        <v>0.14000000000000001</v>
      </c>
      <c r="G324" s="56">
        <v>0.54</v>
      </c>
      <c r="H324" s="55">
        <v>0.19</v>
      </c>
      <c r="I324" s="57">
        <f t="shared" si="11"/>
        <v>35.185185185185183</v>
      </c>
      <c r="K324" s="81"/>
      <c r="L324" s="82"/>
    </row>
    <row r="325" spans="1:13" x14ac:dyDescent="0.2">
      <c r="A325" s="54">
        <v>642</v>
      </c>
      <c r="B325" s="55" t="s">
        <v>131</v>
      </c>
      <c r="D325">
        <v>30</v>
      </c>
      <c r="E325">
        <v>10</v>
      </c>
      <c r="F325" s="55">
        <v>5.7000000000000002E-2</v>
      </c>
      <c r="G325" s="56">
        <v>0.5</v>
      </c>
      <c r="H325" s="55">
        <v>0</v>
      </c>
      <c r="I325" s="57">
        <v>0</v>
      </c>
      <c r="K325" s="81"/>
      <c r="L325" s="82"/>
      <c r="M325" s="60" t="s">
        <v>15</v>
      </c>
    </row>
    <row r="326" spans="1:13" hidden="1" x14ac:dyDescent="0.2">
      <c r="A326" s="54">
        <v>636001</v>
      </c>
      <c r="B326" s="55" t="s">
        <v>132</v>
      </c>
      <c r="C326">
        <v>5</v>
      </c>
    </row>
    <row r="327" spans="1:13" hidden="1" x14ac:dyDescent="0.2">
      <c r="C327">
        <v>7</v>
      </c>
      <c r="D327">
        <v>50</v>
      </c>
      <c r="E327">
        <v>300</v>
      </c>
      <c r="I327" s="57" t="e">
        <f>H327/G327*100</f>
        <v>#DIV/0!</v>
      </c>
    </row>
    <row r="328" spans="1:13" hidden="1" x14ac:dyDescent="0.2">
      <c r="A328" s="43"/>
      <c r="B328" s="44"/>
      <c r="C328" s="45" t="s">
        <v>5</v>
      </c>
      <c r="D328" s="44" t="s">
        <v>6</v>
      </c>
      <c r="E328" s="44" t="s">
        <v>7</v>
      </c>
      <c r="F328" s="44"/>
      <c r="G328" s="46"/>
      <c r="H328" s="44"/>
      <c r="I328" s="47" t="s">
        <v>10</v>
      </c>
      <c r="J328" s="48"/>
      <c r="K328" s="49"/>
      <c r="L328" s="84"/>
      <c r="M328" s="60" t="s">
        <v>122</v>
      </c>
    </row>
    <row r="329" spans="1:13" hidden="1" x14ac:dyDescent="0.2">
      <c r="A329" s="43"/>
      <c r="B329" s="44"/>
      <c r="C329" s="45">
        <v>2005</v>
      </c>
      <c r="D329" s="44" t="s">
        <v>12</v>
      </c>
      <c r="E329" s="44">
        <v>2007</v>
      </c>
      <c r="F329" s="44"/>
      <c r="G329" s="46"/>
      <c r="H329" s="44"/>
      <c r="I329" s="47" t="s">
        <v>14</v>
      </c>
      <c r="J329" s="44"/>
      <c r="K329" s="51"/>
      <c r="L329" s="82"/>
    </row>
    <row r="330" spans="1:13" hidden="1" x14ac:dyDescent="0.2">
      <c r="A330" s="91"/>
      <c r="B330" s="72"/>
      <c r="C330" s="93"/>
      <c r="D330" s="93"/>
      <c r="E330" s="93"/>
      <c r="F330" s="72"/>
      <c r="H330" s="72"/>
      <c r="I330" s="57" t="e">
        <f>H330/G330*100</f>
        <v>#DIV/0!</v>
      </c>
      <c r="J330" s="82"/>
      <c r="K330" s="81"/>
      <c r="L330" s="82"/>
    </row>
    <row r="331" spans="1:13" hidden="1" x14ac:dyDescent="0.2">
      <c r="I331" s="57">
        <v>0</v>
      </c>
      <c r="K331" s="81"/>
      <c r="L331" s="82"/>
    </row>
    <row r="332" spans="1:13" hidden="1" x14ac:dyDescent="0.2">
      <c r="K332" s="81"/>
      <c r="L332" s="82"/>
    </row>
    <row r="333" spans="1:13" x14ac:dyDescent="0.2">
      <c r="A333" s="63" t="s">
        <v>133</v>
      </c>
      <c r="B333" s="64" t="s">
        <v>134</v>
      </c>
      <c r="C333" s="65">
        <f>C334+C335+C336</f>
        <v>7052</v>
      </c>
      <c r="D333" s="65">
        <f>D334+D335+D336</f>
        <v>7554</v>
      </c>
      <c r="E333" s="65">
        <f>E334+E335+E336</f>
        <v>8360</v>
      </c>
      <c r="F333" s="76">
        <v>213.89</v>
      </c>
      <c r="G333" s="67">
        <f>G334+G335+G336</f>
        <v>503.72</v>
      </c>
      <c r="H333" s="67">
        <f>H334+H335+H336</f>
        <v>238.51999999999998</v>
      </c>
      <c r="I333" s="57">
        <f t="shared" ref="I333:I338" si="12">H333/G333*100</f>
        <v>47.351703327245289</v>
      </c>
      <c r="J333" s="76"/>
      <c r="K333" s="67"/>
      <c r="L333" s="82"/>
    </row>
    <row r="334" spans="1:13" x14ac:dyDescent="0.2">
      <c r="A334" s="54">
        <v>610</v>
      </c>
      <c r="B334" s="55" t="s">
        <v>135</v>
      </c>
      <c r="C334">
        <v>4057</v>
      </c>
      <c r="D334">
        <v>4308</v>
      </c>
      <c r="E334">
        <v>4810</v>
      </c>
      <c r="F334" s="55">
        <v>122.13</v>
      </c>
      <c r="G334" s="124">
        <v>268.11</v>
      </c>
      <c r="H334" s="55">
        <v>135.22</v>
      </c>
      <c r="I334" s="57">
        <f t="shared" si="12"/>
        <v>50.434523143485876</v>
      </c>
    </row>
    <row r="335" spans="1:13" x14ac:dyDescent="0.2">
      <c r="A335" s="54">
        <v>620</v>
      </c>
      <c r="B335" s="55" t="s">
        <v>120</v>
      </c>
      <c r="C335">
        <v>1438</v>
      </c>
      <c r="D335">
        <v>1592</v>
      </c>
      <c r="E335">
        <v>1685</v>
      </c>
      <c r="F335" s="55">
        <v>42.18</v>
      </c>
      <c r="G335" s="56">
        <v>94</v>
      </c>
      <c r="H335" s="55">
        <v>47.23</v>
      </c>
      <c r="I335" s="57">
        <f t="shared" si="12"/>
        <v>50.244680851063826</v>
      </c>
    </row>
    <row r="336" spans="1:13" x14ac:dyDescent="0.2">
      <c r="A336" s="73" t="s">
        <v>128</v>
      </c>
      <c r="B336" s="68" t="s">
        <v>22</v>
      </c>
      <c r="C336" s="74">
        <f>SUM(C337:C353)</f>
        <v>1557</v>
      </c>
      <c r="D336" s="74">
        <f>SUM(D337:D353)</f>
        <v>1654</v>
      </c>
      <c r="E336" s="74">
        <f>SUM(E337:E353)</f>
        <v>1865</v>
      </c>
      <c r="F336" s="76">
        <v>49.58</v>
      </c>
      <c r="G336" s="76">
        <f>SUM(G337:G353)</f>
        <v>141.61000000000001</v>
      </c>
      <c r="H336" s="76">
        <f>SUM(H337:H353)</f>
        <v>56.069999999999993</v>
      </c>
      <c r="I336" s="57">
        <f t="shared" si="12"/>
        <v>39.594661393969346</v>
      </c>
      <c r="J336" s="76"/>
      <c r="K336" s="67"/>
      <c r="L336" s="82"/>
    </row>
    <row r="337" spans="1:12" x14ac:dyDescent="0.2">
      <c r="A337" s="54">
        <v>632</v>
      </c>
      <c r="B337" s="55" t="s">
        <v>114</v>
      </c>
      <c r="C337">
        <v>1069</v>
      </c>
      <c r="D337">
        <v>1215</v>
      </c>
      <c r="E337">
        <v>1250</v>
      </c>
      <c r="F337" s="55">
        <v>29.84</v>
      </c>
      <c r="G337" s="56">
        <v>54.6</v>
      </c>
      <c r="H337" s="55">
        <v>28.97</v>
      </c>
      <c r="I337" s="57">
        <f t="shared" si="12"/>
        <v>53.058608058608058</v>
      </c>
    </row>
    <row r="338" spans="1:12" x14ac:dyDescent="0.2">
      <c r="A338" s="54">
        <v>633</v>
      </c>
      <c r="B338" s="55" t="s">
        <v>25</v>
      </c>
      <c r="C338">
        <v>120</v>
      </c>
      <c r="D338">
        <v>150</v>
      </c>
      <c r="E338">
        <v>200</v>
      </c>
      <c r="F338" s="55">
        <v>10.039999999999999</v>
      </c>
      <c r="G338" s="56">
        <v>16.920000000000002</v>
      </c>
      <c r="H338" s="55">
        <v>10.16</v>
      </c>
      <c r="I338" s="57">
        <f t="shared" si="12"/>
        <v>60.047281323877066</v>
      </c>
    </row>
    <row r="339" spans="1:12" x14ac:dyDescent="0.2">
      <c r="A339" s="54">
        <v>635</v>
      </c>
      <c r="B339" s="55" t="s">
        <v>129</v>
      </c>
      <c r="C339">
        <v>87</v>
      </c>
      <c r="E339">
        <v>0</v>
      </c>
      <c r="F339" s="55">
        <v>1.43</v>
      </c>
      <c r="G339" s="56">
        <v>50</v>
      </c>
      <c r="H339" s="55">
        <v>2.99</v>
      </c>
      <c r="I339" s="57">
        <v>0</v>
      </c>
    </row>
    <row r="340" spans="1:12" x14ac:dyDescent="0.2">
      <c r="A340" s="54">
        <v>636</v>
      </c>
      <c r="B340" s="55" t="s">
        <v>136</v>
      </c>
      <c r="C340">
        <v>41</v>
      </c>
      <c r="D340">
        <v>42</v>
      </c>
      <c r="E340">
        <v>45</v>
      </c>
      <c r="F340" s="55">
        <v>2.68</v>
      </c>
      <c r="G340" s="56">
        <v>5.4</v>
      </c>
      <c r="H340" s="55">
        <v>2.68</v>
      </c>
      <c r="I340" s="57">
        <f t="shared" ref="I340:I345" si="13">H340/G340*100</f>
        <v>49.629629629629626</v>
      </c>
    </row>
    <row r="341" spans="1:12" x14ac:dyDescent="0.2">
      <c r="A341" s="54">
        <v>637</v>
      </c>
      <c r="B341" s="55" t="s">
        <v>42</v>
      </c>
      <c r="F341" s="55">
        <v>5.59</v>
      </c>
      <c r="G341" s="56">
        <v>14.19</v>
      </c>
      <c r="H341" s="55">
        <v>10.29</v>
      </c>
      <c r="I341" s="57">
        <f t="shared" si="13"/>
        <v>72.515856236786476</v>
      </c>
    </row>
    <row r="342" spans="1:12" x14ac:dyDescent="0.2">
      <c r="A342" s="54">
        <v>642</v>
      </c>
      <c r="B342" s="55" t="s">
        <v>137</v>
      </c>
      <c r="C342">
        <v>205</v>
      </c>
      <c r="D342">
        <v>212</v>
      </c>
      <c r="E342">
        <v>335</v>
      </c>
      <c r="F342" s="55">
        <v>0</v>
      </c>
      <c r="G342" s="56">
        <v>0.5</v>
      </c>
      <c r="H342" s="55">
        <v>0.98</v>
      </c>
      <c r="I342" s="57">
        <f t="shared" si="13"/>
        <v>196</v>
      </c>
    </row>
    <row r="343" spans="1:12" hidden="1" x14ac:dyDescent="0.2">
      <c r="I343" s="57" t="e">
        <f t="shared" si="13"/>
        <v>#DIV/0!</v>
      </c>
    </row>
    <row r="344" spans="1:12" hidden="1" x14ac:dyDescent="0.2">
      <c r="C344">
        <v>35</v>
      </c>
      <c r="D344">
        <v>35</v>
      </c>
      <c r="E344">
        <v>35</v>
      </c>
      <c r="I344" s="57" t="e">
        <f t="shared" si="13"/>
        <v>#DIV/0!</v>
      </c>
    </row>
    <row r="345" spans="1:12" hidden="1" x14ac:dyDescent="0.2">
      <c r="I345" s="57" t="e">
        <f t="shared" si="13"/>
        <v>#DIV/0!</v>
      </c>
      <c r="J345" s="107"/>
      <c r="K345" s="108"/>
      <c r="L345" s="109"/>
    </row>
    <row r="346" spans="1:12" hidden="1" x14ac:dyDescent="0.2">
      <c r="I346" s="57">
        <v>0</v>
      </c>
    </row>
    <row r="347" spans="1:12" hidden="1" x14ac:dyDescent="0.2">
      <c r="I347" s="57" t="e">
        <f>H347/G347*100</f>
        <v>#DIV/0!</v>
      </c>
    </row>
    <row r="348" spans="1:12" hidden="1" x14ac:dyDescent="0.2">
      <c r="I348" s="57" t="e">
        <f>H348/G348*100</f>
        <v>#DIV/0!</v>
      </c>
      <c r="K348" s="81"/>
      <c r="L348" s="82"/>
    </row>
    <row r="349" spans="1:12" hidden="1" x14ac:dyDescent="0.2">
      <c r="I349" s="57">
        <v>0</v>
      </c>
    </row>
    <row r="350" spans="1:12" hidden="1" x14ac:dyDescent="0.2">
      <c r="I350" s="57" t="e">
        <f>H350/G350*100</f>
        <v>#DIV/0!</v>
      </c>
    </row>
    <row r="351" spans="1:12" hidden="1" x14ac:dyDescent="0.2">
      <c r="I351" s="57">
        <v>0</v>
      </c>
      <c r="K351" s="81"/>
      <c r="L351" s="82"/>
    </row>
    <row r="352" spans="1:12" hidden="1" x14ac:dyDescent="0.2">
      <c r="I352" s="57" t="e">
        <f>H352/G352*100</f>
        <v>#DIV/0!</v>
      </c>
    </row>
    <row r="353" spans="1:12" hidden="1" x14ac:dyDescent="0.2">
      <c r="I353" s="57">
        <v>0</v>
      </c>
      <c r="K353" s="81"/>
      <c r="L353" s="82"/>
    </row>
    <row r="354" spans="1:12" hidden="1" x14ac:dyDescent="0.2">
      <c r="A354" s="43" t="s">
        <v>3</v>
      </c>
      <c r="B354" s="44" t="s">
        <v>4</v>
      </c>
      <c r="C354" s="45" t="s">
        <v>5</v>
      </c>
      <c r="D354" s="44" t="s">
        <v>6</v>
      </c>
      <c r="E354" s="44" t="s">
        <v>7</v>
      </c>
      <c r="F354" s="44"/>
      <c r="G354" s="46"/>
      <c r="H354" s="44"/>
      <c r="I354" s="47"/>
    </row>
    <row r="355" spans="1:12" hidden="1" x14ac:dyDescent="0.2">
      <c r="A355" s="43" t="s">
        <v>51</v>
      </c>
      <c r="B355" s="44"/>
      <c r="C355" s="45">
        <v>2005</v>
      </c>
      <c r="D355" s="44">
        <v>2006</v>
      </c>
      <c r="E355" s="44">
        <v>2007</v>
      </c>
      <c r="F355" s="44"/>
      <c r="G355" s="46"/>
      <c r="H355" s="44"/>
      <c r="I355" s="47"/>
    </row>
    <row r="356" spans="1:12" hidden="1" x14ac:dyDescent="0.2">
      <c r="A356" s="63"/>
      <c r="B356" s="64"/>
      <c r="C356" s="65">
        <v>23626</v>
      </c>
      <c r="D356" s="65">
        <v>10</v>
      </c>
      <c r="E356">
        <v>0</v>
      </c>
      <c r="F356" s="64"/>
      <c r="G356" s="76"/>
      <c r="H356" s="64"/>
    </row>
    <row r="357" spans="1:12" hidden="1" x14ac:dyDescent="0.2">
      <c r="C357">
        <v>0</v>
      </c>
      <c r="D357">
        <v>10</v>
      </c>
      <c r="E357">
        <v>0</v>
      </c>
    </row>
    <row r="358" spans="1:12" hidden="1" x14ac:dyDescent="0.2">
      <c r="C358">
        <v>23626</v>
      </c>
    </row>
    <row r="359" spans="1:12" hidden="1" x14ac:dyDescent="0.2">
      <c r="A359" s="43"/>
      <c r="B359" s="44"/>
      <c r="C359" s="45"/>
      <c r="D359" s="44"/>
      <c r="E359" s="44"/>
      <c r="F359" s="44"/>
      <c r="G359" s="46"/>
      <c r="H359" s="44"/>
      <c r="I359" s="47" t="s">
        <v>10</v>
      </c>
    </row>
    <row r="360" spans="1:12" hidden="1" x14ac:dyDescent="0.2">
      <c r="A360" s="43"/>
      <c r="B360" s="44"/>
      <c r="C360" s="45"/>
      <c r="D360" s="44"/>
      <c r="E360" s="44"/>
      <c r="F360" s="44"/>
      <c r="G360" s="46"/>
      <c r="H360" s="44"/>
      <c r="I360" s="47" t="s">
        <v>14</v>
      </c>
    </row>
    <row r="361" spans="1:12" x14ac:dyDescent="0.2">
      <c r="A361" s="63" t="s">
        <v>138</v>
      </c>
      <c r="B361" s="64" t="s">
        <v>139</v>
      </c>
      <c r="C361" s="65">
        <v>47</v>
      </c>
      <c r="D361" s="65">
        <v>60</v>
      </c>
      <c r="E361">
        <v>60</v>
      </c>
      <c r="F361" s="76">
        <v>1.93</v>
      </c>
      <c r="G361" s="76">
        <v>11.4</v>
      </c>
      <c r="H361" s="76">
        <v>4.3499999999999996</v>
      </c>
      <c r="I361" s="57">
        <f>H361/G361*100</f>
        <v>38.157894736842103</v>
      </c>
      <c r="K361" s="81"/>
      <c r="L361" s="82"/>
    </row>
    <row r="362" spans="1:12" x14ac:dyDescent="0.2">
      <c r="A362" s="54">
        <v>637</v>
      </c>
      <c r="B362" s="55" t="s">
        <v>42</v>
      </c>
      <c r="C362">
        <v>47</v>
      </c>
      <c r="D362">
        <v>60</v>
      </c>
      <c r="E362">
        <v>60</v>
      </c>
      <c r="F362" s="55">
        <v>1.93</v>
      </c>
      <c r="G362" s="56">
        <v>3</v>
      </c>
      <c r="H362" s="55">
        <v>2</v>
      </c>
      <c r="I362" s="57">
        <f>H362/G362*100</f>
        <v>66.666666666666657</v>
      </c>
    </row>
    <row r="363" spans="1:12" hidden="1" x14ac:dyDescent="0.2"/>
    <row r="364" spans="1:12" hidden="1" x14ac:dyDescent="0.2">
      <c r="A364" s="43"/>
      <c r="B364" s="44"/>
      <c r="C364" s="45"/>
      <c r="D364" s="44"/>
      <c r="E364" s="44"/>
      <c r="F364" s="44"/>
      <c r="G364" s="46"/>
      <c r="H364" s="44"/>
      <c r="I364" s="47"/>
    </row>
    <row r="365" spans="1:12" hidden="1" x14ac:dyDescent="0.2">
      <c r="A365" s="43"/>
      <c r="B365" s="44"/>
      <c r="C365" s="45"/>
      <c r="D365" s="44"/>
      <c r="E365" s="44"/>
      <c r="F365" s="44"/>
      <c r="G365" s="46"/>
      <c r="H365" s="44"/>
      <c r="I365" s="47"/>
    </row>
    <row r="366" spans="1:12" hidden="1" x14ac:dyDescent="0.2">
      <c r="A366" s="43"/>
      <c r="B366" s="44"/>
      <c r="C366" s="45"/>
      <c r="D366" s="44"/>
      <c r="E366" s="44"/>
      <c r="F366" s="44"/>
      <c r="G366" s="46"/>
      <c r="H366" s="44"/>
      <c r="I366" s="47" t="s">
        <v>10</v>
      </c>
      <c r="K366" s="87"/>
    </row>
    <row r="367" spans="1:12" hidden="1" x14ac:dyDescent="0.2">
      <c r="A367" s="43"/>
      <c r="B367" s="44"/>
      <c r="C367" s="45"/>
      <c r="D367" s="44"/>
      <c r="E367" s="44"/>
      <c r="F367" s="44"/>
      <c r="G367" s="46"/>
      <c r="H367" s="44"/>
      <c r="I367" s="47" t="s">
        <v>14</v>
      </c>
      <c r="K367" s="88"/>
    </row>
    <row r="368" spans="1:12" hidden="1" x14ac:dyDescent="0.2">
      <c r="A368" s="91"/>
      <c r="B368" s="64"/>
      <c r="C368" s="65">
        <f>C369+C370+C371</f>
        <v>12907</v>
      </c>
      <c r="D368" s="65">
        <f>D369+D370+D371</f>
        <v>35</v>
      </c>
      <c r="E368" s="65">
        <f>E369+E370+E371</f>
        <v>13245</v>
      </c>
      <c r="F368" s="76"/>
      <c r="G368" s="76"/>
      <c r="H368" s="76"/>
      <c r="I368" s="57" t="e">
        <f>H368/G368*100</f>
        <v>#DIV/0!</v>
      </c>
    </row>
    <row r="369" spans="1:12" hidden="1" x14ac:dyDescent="0.2">
      <c r="C369">
        <v>11500</v>
      </c>
      <c r="D369">
        <v>0</v>
      </c>
      <c r="E369">
        <v>11950</v>
      </c>
    </row>
    <row r="370" spans="1:12" hidden="1" x14ac:dyDescent="0.2">
      <c r="C370">
        <v>1385</v>
      </c>
      <c r="D370">
        <v>0</v>
      </c>
      <c r="E370">
        <v>1260</v>
      </c>
    </row>
    <row r="371" spans="1:12" x14ac:dyDescent="0.2">
      <c r="A371" s="54">
        <v>642</v>
      </c>
      <c r="B371" s="55" t="s">
        <v>116</v>
      </c>
      <c r="C371">
        <v>22</v>
      </c>
      <c r="D371">
        <v>35</v>
      </c>
      <c r="E371" s="94">
        <v>35</v>
      </c>
      <c r="F371" s="101">
        <v>0</v>
      </c>
      <c r="G371" s="110">
        <v>8.4</v>
      </c>
      <c r="H371" s="101">
        <v>2.35</v>
      </c>
      <c r="I371" s="57">
        <f>H371/G371*100</f>
        <v>27.976190476190478</v>
      </c>
      <c r="K371" s="81"/>
      <c r="L371" s="82"/>
    </row>
    <row r="372" spans="1:12" hidden="1" x14ac:dyDescent="0.2"/>
    <row r="373" spans="1:12" hidden="1" x14ac:dyDescent="0.2">
      <c r="A373" s="54" t="s">
        <v>15</v>
      </c>
      <c r="B373" s="55" t="s">
        <v>15</v>
      </c>
      <c r="C373" t="s">
        <v>15</v>
      </c>
    </row>
    <row r="374" spans="1:12" hidden="1" x14ac:dyDescent="0.2">
      <c r="A374" s="54" t="s">
        <v>15</v>
      </c>
      <c r="B374" s="55" t="s">
        <v>15</v>
      </c>
      <c r="D374" t="s">
        <v>15</v>
      </c>
    </row>
    <row r="375" spans="1:12" hidden="1" x14ac:dyDescent="0.2"/>
    <row r="376" spans="1:12" hidden="1" x14ac:dyDescent="0.2"/>
    <row r="377" spans="1:12" hidden="1" x14ac:dyDescent="0.2"/>
    <row r="378" spans="1:12" hidden="1" x14ac:dyDescent="0.2"/>
    <row r="379" spans="1:12" hidden="1" x14ac:dyDescent="0.2"/>
    <row r="380" spans="1:12" hidden="1" x14ac:dyDescent="0.2"/>
    <row r="381" spans="1:12" hidden="1" x14ac:dyDescent="0.2"/>
    <row r="382" spans="1:12" hidden="1" x14ac:dyDescent="0.2"/>
    <row r="383" spans="1:12" ht="12.75" hidden="1" x14ac:dyDescent="0.2">
      <c r="A383" s="63"/>
      <c r="B383" s="64"/>
      <c r="F383" s="64"/>
      <c r="G383" s="64">
        <f>G384+G385+G387+G388</f>
        <v>0</v>
      </c>
      <c r="H383" s="64"/>
      <c r="I383" s="57" t="e">
        <f>H383/G383*100</f>
        <v>#DIV/0!</v>
      </c>
      <c r="K383" s="81"/>
    </row>
    <row r="384" spans="1:12" ht="12.75" hidden="1" x14ac:dyDescent="0.2">
      <c r="A384" s="63"/>
      <c r="B384" s="64"/>
      <c r="F384" s="64"/>
      <c r="G384" s="55"/>
      <c r="H384" s="64"/>
      <c r="I384" s="57" t="e">
        <f>H384/G384*100</f>
        <v>#DIV/0!</v>
      </c>
      <c r="K384" s="81"/>
    </row>
    <row r="385" spans="1:13" hidden="1" x14ac:dyDescent="0.2">
      <c r="I385" s="57" t="e">
        <f>H385/G385*100</f>
        <v>#DIV/0!</v>
      </c>
    </row>
    <row r="386" spans="1:13" hidden="1" x14ac:dyDescent="0.2"/>
    <row r="387" spans="1:13" hidden="1" x14ac:dyDescent="0.2">
      <c r="I387" s="57" t="e">
        <f>H387/G387*100</f>
        <v>#DIV/0!</v>
      </c>
    </row>
    <row r="388" spans="1:13" hidden="1" x14ac:dyDescent="0.2">
      <c r="A388" s="54">
        <v>633006</v>
      </c>
      <c r="I388" s="57" t="e">
        <f>H388/G388*100</f>
        <v>#DIV/0!</v>
      </c>
    </row>
    <row r="389" spans="1:13" hidden="1" x14ac:dyDescent="0.2"/>
    <row r="390" spans="1:13" x14ac:dyDescent="0.2">
      <c r="A390" s="63" t="s">
        <v>140</v>
      </c>
      <c r="B390" s="64" t="s">
        <v>141</v>
      </c>
      <c r="C390" s="65">
        <f>C391+C392+C396</f>
        <v>1923</v>
      </c>
      <c r="D390" s="65">
        <f>D391+D392+D396</f>
        <v>3290</v>
      </c>
      <c r="E390" s="65">
        <f>E391+E392+E396</f>
        <v>3400</v>
      </c>
      <c r="F390" s="76">
        <v>0</v>
      </c>
      <c r="G390" s="76">
        <v>17</v>
      </c>
      <c r="H390" s="76">
        <v>0</v>
      </c>
      <c r="I390" s="57">
        <f>H390/G390*100</f>
        <v>0</v>
      </c>
      <c r="J390" s="76"/>
      <c r="K390" s="67"/>
      <c r="L390" s="82"/>
    </row>
    <row r="391" spans="1:13" hidden="1" x14ac:dyDescent="0.2">
      <c r="A391" s="54">
        <v>610</v>
      </c>
      <c r="C391">
        <v>642</v>
      </c>
      <c r="D391">
        <v>980</v>
      </c>
      <c r="E391">
        <v>1092</v>
      </c>
      <c r="I391" s="57" t="e">
        <f>H391/G391*100</f>
        <v>#DIV/0!</v>
      </c>
    </row>
    <row r="392" spans="1:13" hidden="1" x14ac:dyDescent="0.2">
      <c r="A392" s="54">
        <v>620</v>
      </c>
      <c r="C392">
        <v>225</v>
      </c>
      <c r="D392">
        <v>360</v>
      </c>
      <c r="E392">
        <v>383</v>
      </c>
      <c r="I392" s="57" t="e">
        <f>H392/G392*100</f>
        <v>#DIV/0!</v>
      </c>
    </row>
    <row r="393" spans="1:13" hidden="1" x14ac:dyDescent="0.2"/>
    <row r="394" spans="1:13" hidden="1" x14ac:dyDescent="0.2">
      <c r="J394" s="48"/>
      <c r="K394" s="49"/>
      <c r="L394" s="84"/>
      <c r="M394" s="60" t="s">
        <v>122</v>
      </c>
    </row>
    <row r="395" spans="1:13" hidden="1" x14ac:dyDescent="0.2">
      <c r="J395" s="44"/>
      <c r="K395" s="51"/>
      <c r="L395" s="82"/>
    </row>
    <row r="396" spans="1:13" hidden="1" x14ac:dyDescent="0.2">
      <c r="A396" s="73" t="s">
        <v>128</v>
      </c>
      <c r="B396" s="68"/>
      <c r="C396" s="74">
        <f>SUM(C397:C414)</f>
        <v>1056</v>
      </c>
      <c r="D396" s="74">
        <f>SUM(D397:D414)</f>
        <v>1950</v>
      </c>
      <c r="E396" s="74">
        <f>SUM(E397:E414)</f>
        <v>1925</v>
      </c>
      <c r="F396" s="76"/>
      <c r="G396" s="76">
        <f>SUM(G397:G417)+G418</f>
        <v>17</v>
      </c>
      <c r="H396" s="76"/>
      <c r="I396" s="57">
        <f>H396/G396*100</f>
        <v>0</v>
      </c>
      <c r="J396" s="76"/>
      <c r="K396" s="67"/>
      <c r="L396" s="82"/>
    </row>
    <row r="397" spans="1:13" hidden="1" x14ac:dyDescent="0.2">
      <c r="A397" s="54">
        <v>632001</v>
      </c>
      <c r="C397">
        <v>165</v>
      </c>
      <c r="D397">
        <v>285</v>
      </c>
      <c r="E397">
        <v>200</v>
      </c>
      <c r="I397" s="57">
        <v>0</v>
      </c>
    </row>
    <row r="398" spans="1:13" hidden="1" x14ac:dyDescent="0.2">
      <c r="A398" s="54">
        <v>632002</v>
      </c>
      <c r="C398">
        <v>4</v>
      </c>
      <c r="D398">
        <v>15</v>
      </c>
      <c r="E398">
        <v>15</v>
      </c>
      <c r="I398" s="57">
        <v>0</v>
      </c>
    </row>
    <row r="399" spans="1:13" hidden="1" x14ac:dyDescent="0.2">
      <c r="A399" s="54">
        <v>632003</v>
      </c>
      <c r="C399">
        <v>15</v>
      </c>
      <c r="D399">
        <v>20</v>
      </c>
      <c r="E399">
        <v>20</v>
      </c>
      <c r="I399" s="57" t="e">
        <f>H399/G399*100</f>
        <v>#DIV/0!</v>
      </c>
    </row>
    <row r="400" spans="1:13" hidden="1" x14ac:dyDescent="0.2">
      <c r="A400" s="54">
        <v>633001</v>
      </c>
      <c r="I400" s="57" t="e">
        <f>H400/G400*100</f>
        <v>#DIV/0!</v>
      </c>
    </row>
    <row r="401" spans="1:12" hidden="1" x14ac:dyDescent="0.2"/>
    <row r="402" spans="1:12" hidden="1" x14ac:dyDescent="0.2">
      <c r="A402" s="54">
        <v>633006</v>
      </c>
      <c r="C402">
        <v>826</v>
      </c>
      <c r="D402">
        <v>659</v>
      </c>
      <c r="E402">
        <v>810</v>
      </c>
      <c r="I402" s="57" t="e">
        <f>H402/G402*100</f>
        <v>#DIV/0!</v>
      </c>
      <c r="K402" s="81"/>
      <c r="L402" s="82"/>
    </row>
    <row r="403" spans="1:12" hidden="1" x14ac:dyDescent="0.2">
      <c r="A403" s="97">
        <v>633006111</v>
      </c>
      <c r="D403">
        <v>180</v>
      </c>
      <c r="I403" s="57">
        <v>0</v>
      </c>
    </row>
    <row r="404" spans="1:12" hidden="1" x14ac:dyDescent="0.2">
      <c r="A404" s="97" t="s">
        <v>142</v>
      </c>
      <c r="I404" s="57">
        <v>0</v>
      </c>
    </row>
    <row r="405" spans="1:12" hidden="1" x14ac:dyDescent="0.2">
      <c r="A405" s="97">
        <v>636001</v>
      </c>
      <c r="I405" s="57">
        <v>0</v>
      </c>
    </row>
    <row r="406" spans="1:12" hidden="1" x14ac:dyDescent="0.2">
      <c r="A406" s="97">
        <v>633016</v>
      </c>
      <c r="I406" s="57">
        <v>0</v>
      </c>
    </row>
    <row r="407" spans="1:12" hidden="1" x14ac:dyDescent="0.2">
      <c r="A407" s="97">
        <v>634004</v>
      </c>
      <c r="I407" s="57">
        <v>0</v>
      </c>
    </row>
    <row r="408" spans="1:12" hidden="1" x14ac:dyDescent="0.2">
      <c r="A408" s="97">
        <v>635006</v>
      </c>
      <c r="I408" s="57">
        <v>0</v>
      </c>
    </row>
    <row r="409" spans="1:12" hidden="1" x14ac:dyDescent="0.2">
      <c r="A409" s="54">
        <v>636001</v>
      </c>
      <c r="C409">
        <v>2</v>
      </c>
      <c r="D409">
        <v>546</v>
      </c>
      <c r="E409">
        <v>620</v>
      </c>
      <c r="I409" s="57" t="e">
        <f>H409/G409*100</f>
        <v>#DIV/0!</v>
      </c>
    </row>
    <row r="410" spans="1:12" hidden="1" x14ac:dyDescent="0.2">
      <c r="A410" s="54">
        <v>637005</v>
      </c>
      <c r="C410">
        <v>4</v>
      </c>
      <c r="D410">
        <v>5</v>
      </c>
      <c r="E410">
        <v>10</v>
      </c>
    </row>
    <row r="411" spans="1:12" hidden="1" x14ac:dyDescent="0.2">
      <c r="A411" s="54">
        <v>637012</v>
      </c>
      <c r="I411" s="57" t="e">
        <f>H411/G411*100</f>
        <v>#DIV/0!</v>
      </c>
    </row>
    <row r="412" spans="1:12" hidden="1" x14ac:dyDescent="0.2">
      <c r="A412" s="54">
        <v>637014</v>
      </c>
      <c r="C412">
        <v>15</v>
      </c>
      <c r="D412">
        <v>15</v>
      </c>
      <c r="E412">
        <v>20</v>
      </c>
      <c r="I412" s="57" t="e">
        <f>H412/G412*100</f>
        <v>#DIV/0!</v>
      </c>
    </row>
    <row r="413" spans="1:12" hidden="1" x14ac:dyDescent="0.2">
      <c r="A413" s="54">
        <v>637016</v>
      </c>
      <c r="C413">
        <v>6</v>
      </c>
      <c r="D413">
        <v>8</v>
      </c>
      <c r="E413">
        <v>10</v>
      </c>
      <c r="I413" s="57" t="e">
        <f>H413/G413*100</f>
        <v>#DIV/0!</v>
      </c>
    </row>
    <row r="414" spans="1:12" hidden="1" x14ac:dyDescent="0.2">
      <c r="A414" s="54">
        <v>637027</v>
      </c>
      <c r="C414">
        <v>19</v>
      </c>
      <c r="D414">
        <v>217</v>
      </c>
      <c r="E414">
        <v>220</v>
      </c>
      <c r="I414" s="57" t="e">
        <f>H414/G414*100</f>
        <v>#DIV/0!</v>
      </c>
      <c r="K414" s="81"/>
      <c r="L414" s="82"/>
    </row>
    <row r="415" spans="1:12" hidden="1" x14ac:dyDescent="0.2"/>
    <row r="416" spans="1:12" hidden="1" x14ac:dyDescent="0.2">
      <c r="A416" s="54" t="s">
        <v>15</v>
      </c>
    </row>
    <row r="417" spans="1:12" x14ac:dyDescent="0.2">
      <c r="A417" s="54">
        <v>630.64</v>
      </c>
      <c r="B417" s="55" t="s">
        <v>143</v>
      </c>
      <c r="F417" s="55">
        <v>0</v>
      </c>
      <c r="G417" s="56">
        <v>17</v>
      </c>
      <c r="H417" s="55">
        <v>0</v>
      </c>
      <c r="I417" s="57">
        <f>H417/G417*100</f>
        <v>0</v>
      </c>
    </row>
    <row r="418" spans="1:12" hidden="1" x14ac:dyDescent="0.2"/>
    <row r="419" spans="1:12" hidden="1" x14ac:dyDescent="0.2"/>
    <row r="420" spans="1:12" hidden="1" x14ac:dyDescent="0.2">
      <c r="A420" s="43"/>
      <c r="B420" s="44"/>
      <c r="C420" s="45"/>
      <c r="D420" s="44"/>
      <c r="E420" s="44"/>
      <c r="F420" s="44"/>
      <c r="G420" s="46"/>
      <c r="H420" s="44"/>
      <c r="I420" s="47"/>
    </row>
    <row r="421" spans="1:12" hidden="1" x14ac:dyDescent="0.2">
      <c r="A421" s="43"/>
      <c r="B421" s="44"/>
      <c r="C421" s="45"/>
      <c r="D421" s="44"/>
      <c r="E421" s="44"/>
      <c r="F421" s="44"/>
      <c r="G421" s="46"/>
      <c r="H421" s="44"/>
      <c r="I421" s="47"/>
    </row>
    <row r="422" spans="1:12" x14ac:dyDescent="0.2">
      <c r="A422" s="63" t="s">
        <v>144</v>
      </c>
      <c r="B422" s="64" t="s">
        <v>145</v>
      </c>
      <c r="C422" s="89">
        <f>SUM(C423:C428)+SUM(C433:C438)</f>
        <v>4263</v>
      </c>
      <c r="D422" s="89">
        <f>SUM(D423:D428)+SUM(D433:D438)</f>
        <v>1590</v>
      </c>
      <c r="E422" s="89">
        <f>SUM(E423:E428)+SUM(E433:E438)</f>
        <v>4325</v>
      </c>
      <c r="F422" s="67">
        <v>42.78</v>
      </c>
      <c r="G422" s="67">
        <f>SUM(G423:G427)+SUM(G431:G438)</f>
        <v>96.919999999999987</v>
      </c>
      <c r="H422" s="67">
        <f>SUM(H423:H427)+SUM(H431:H438)</f>
        <v>48.000000000000007</v>
      </c>
      <c r="I422" s="57">
        <f t="shared" ref="I422:I428" si="14">H422/G422*100</f>
        <v>49.525381758151063</v>
      </c>
      <c r="J422" s="76"/>
      <c r="K422" s="67"/>
      <c r="L422" s="82"/>
    </row>
    <row r="423" spans="1:12" x14ac:dyDescent="0.2">
      <c r="A423" s="54">
        <v>610</v>
      </c>
      <c r="B423" s="55" t="s">
        <v>135</v>
      </c>
      <c r="C423">
        <v>1010</v>
      </c>
      <c r="D423">
        <v>1073</v>
      </c>
      <c r="E423">
        <v>1200</v>
      </c>
      <c r="F423" s="55">
        <v>30.07</v>
      </c>
      <c r="G423" s="56">
        <v>64.5</v>
      </c>
      <c r="H423" s="55">
        <v>33.08</v>
      </c>
      <c r="I423" s="57">
        <f t="shared" si="14"/>
        <v>51.286821705426355</v>
      </c>
    </row>
    <row r="424" spans="1:12" x14ac:dyDescent="0.2">
      <c r="A424" s="54">
        <v>620</v>
      </c>
      <c r="B424" s="55" t="s">
        <v>46</v>
      </c>
      <c r="C424">
        <v>357</v>
      </c>
      <c r="D424">
        <v>397</v>
      </c>
      <c r="E424">
        <v>420</v>
      </c>
      <c r="F424" s="55">
        <v>10.66</v>
      </c>
      <c r="G424" s="56">
        <v>23</v>
      </c>
      <c r="H424" s="55">
        <v>11.34</v>
      </c>
      <c r="I424" s="57">
        <f t="shared" si="14"/>
        <v>49.304347826086961</v>
      </c>
    </row>
    <row r="425" spans="1:12" x14ac:dyDescent="0.2">
      <c r="A425" s="54">
        <v>633</v>
      </c>
      <c r="B425" s="55" t="s">
        <v>146</v>
      </c>
      <c r="F425" s="55">
        <v>0.89</v>
      </c>
      <c r="G425" s="56">
        <v>5.61</v>
      </c>
      <c r="H425" s="55">
        <v>0.86</v>
      </c>
      <c r="I425" s="57">
        <f t="shared" si="14"/>
        <v>15.32976827094474</v>
      </c>
    </row>
    <row r="426" spans="1:12" x14ac:dyDescent="0.2">
      <c r="A426" s="54">
        <v>635</v>
      </c>
      <c r="B426" s="55" t="s">
        <v>129</v>
      </c>
      <c r="C426">
        <v>40</v>
      </c>
      <c r="D426">
        <v>85</v>
      </c>
      <c r="E426">
        <v>65</v>
      </c>
      <c r="F426" s="55">
        <v>0</v>
      </c>
      <c r="G426" s="56">
        <v>0.6</v>
      </c>
      <c r="H426" s="55">
        <v>0.13</v>
      </c>
      <c r="I426" s="57">
        <f t="shared" si="14"/>
        <v>21.666666666666668</v>
      </c>
      <c r="K426" s="81"/>
      <c r="L426" s="82"/>
    </row>
    <row r="427" spans="1:12" x14ac:dyDescent="0.2">
      <c r="A427" s="54">
        <v>637</v>
      </c>
      <c r="B427" s="55" t="s">
        <v>42</v>
      </c>
      <c r="C427">
        <v>9</v>
      </c>
      <c r="D427">
        <v>11</v>
      </c>
      <c r="E427">
        <v>15</v>
      </c>
      <c r="F427" s="55">
        <v>1.1599999999999999</v>
      </c>
      <c r="G427" s="56">
        <v>2.71</v>
      </c>
      <c r="H427" s="55">
        <v>1.03</v>
      </c>
      <c r="I427" s="57">
        <f t="shared" si="14"/>
        <v>38.007380073800739</v>
      </c>
    </row>
    <row r="428" spans="1:12" hidden="1" x14ac:dyDescent="0.2">
      <c r="A428" s="54">
        <v>635006</v>
      </c>
      <c r="B428" s="55" t="s">
        <v>147</v>
      </c>
      <c r="C428">
        <v>27</v>
      </c>
      <c r="E428">
        <v>0</v>
      </c>
      <c r="I428" s="57" t="e">
        <f t="shared" si="14"/>
        <v>#DIV/0!</v>
      </c>
    </row>
    <row r="429" spans="1:12" hidden="1" x14ac:dyDescent="0.2">
      <c r="A429" s="43" t="s">
        <v>3</v>
      </c>
      <c r="B429" s="44" t="s">
        <v>4</v>
      </c>
      <c r="C429" s="45" t="s">
        <v>5</v>
      </c>
      <c r="D429" s="44" t="s">
        <v>6</v>
      </c>
      <c r="E429" s="44" t="s">
        <v>7</v>
      </c>
      <c r="F429" s="44"/>
      <c r="G429" s="46"/>
      <c r="H429" s="44"/>
      <c r="I429" s="47"/>
    </row>
    <row r="430" spans="1:12" hidden="1" x14ac:dyDescent="0.2">
      <c r="A430" s="43" t="s">
        <v>51</v>
      </c>
      <c r="B430" s="44"/>
      <c r="C430" s="45">
        <v>2005</v>
      </c>
      <c r="D430" s="44">
        <v>2006</v>
      </c>
      <c r="E430" s="44">
        <v>2007</v>
      </c>
      <c r="F430" s="44"/>
      <c r="G430" s="46"/>
      <c r="H430" s="44"/>
      <c r="I430" s="47"/>
    </row>
    <row r="431" spans="1:12" x14ac:dyDescent="0.2">
      <c r="A431" s="91">
        <v>642</v>
      </c>
      <c r="B431" s="72" t="s">
        <v>137</v>
      </c>
      <c r="C431" s="111"/>
      <c r="D431" s="111"/>
      <c r="E431" s="111"/>
      <c r="F431" s="72">
        <v>0</v>
      </c>
      <c r="G431" s="56">
        <v>0.5</v>
      </c>
      <c r="H431" s="72">
        <v>1.56</v>
      </c>
      <c r="I431" s="57">
        <f>H431/G431*100</f>
        <v>312</v>
      </c>
    </row>
    <row r="432" spans="1:12" hidden="1" x14ac:dyDescent="0.2">
      <c r="A432" s="91"/>
      <c r="B432" s="72"/>
      <c r="C432" s="111"/>
      <c r="D432" s="111"/>
      <c r="E432" s="111"/>
      <c r="F432" s="72"/>
      <c r="H432" s="72"/>
      <c r="I432" s="57" t="e">
        <f>H432/G432*100</f>
        <v>#DIV/0!</v>
      </c>
    </row>
    <row r="433" spans="1:12" hidden="1" x14ac:dyDescent="0.2">
      <c r="C433">
        <v>21</v>
      </c>
      <c r="E433">
        <v>0</v>
      </c>
      <c r="I433" s="57">
        <v>0</v>
      </c>
    </row>
    <row r="434" spans="1:12" hidden="1" x14ac:dyDescent="0.2">
      <c r="C434">
        <v>9</v>
      </c>
      <c r="D434">
        <v>11</v>
      </c>
      <c r="E434">
        <v>15</v>
      </c>
      <c r="I434" s="57" t="e">
        <f>H434/G434*100</f>
        <v>#DIV/0!</v>
      </c>
    </row>
    <row r="435" spans="1:12" hidden="1" x14ac:dyDescent="0.2">
      <c r="C435">
        <v>6</v>
      </c>
      <c r="D435">
        <v>7</v>
      </c>
      <c r="E435">
        <v>10</v>
      </c>
      <c r="I435" s="57" t="e">
        <f>H435/G435*100</f>
        <v>#DIV/0!</v>
      </c>
    </row>
    <row r="436" spans="1:12" hidden="1" x14ac:dyDescent="0.2">
      <c r="C436">
        <v>2775</v>
      </c>
      <c r="D436">
        <v>0</v>
      </c>
      <c r="E436">
        <v>2140</v>
      </c>
    </row>
    <row r="437" spans="1:12" hidden="1" x14ac:dyDescent="0.2">
      <c r="D437">
        <v>0</v>
      </c>
      <c r="E437">
        <v>450</v>
      </c>
    </row>
    <row r="438" spans="1:12" hidden="1" x14ac:dyDescent="0.2">
      <c r="C438">
        <v>9</v>
      </c>
      <c r="D438">
        <v>6</v>
      </c>
      <c r="E438">
        <v>10</v>
      </c>
      <c r="I438" s="57" t="e">
        <f>H438/G438*100</f>
        <v>#DIV/0!</v>
      </c>
    </row>
    <row r="439" spans="1:12" hidden="1" x14ac:dyDescent="0.2"/>
    <row r="440" spans="1:12" hidden="1" x14ac:dyDescent="0.2">
      <c r="A440" s="43"/>
      <c r="B440" s="44"/>
      <c r="C440" s="45"/>
      <c r="D440" s="44"/>
      <c r="E440" s="44"/>
      <c r="F440" s="44"/>
      <c r="G440" s="46"/>
      <c r="H440" s="44"/>
      <c r="I440" s="47"/>
    </row>
    <row r="441" spans="1:12" hidden="1" x14ac:dyDescent="0.2">
      <c r="A441" s="43"/>
      <c r="B441" s="44"/>
      <c r="C441" s="45"/>
      <c r="D441" s="44"/>
      <c r="E441" s="44"/>
      <c r="F441" s="44"/>
      <c r="G441" s="46"/>
      <c r="H441" s="44"/>
      <c r="I441" s="47"/>
    </row>
    <row r="442" spans="1:12" hidden="1" x14ac:dyDescent="0.2">
      <c r="A442" s="63"/>
      <c r="B442" s="64"/>
      <c r="C442" s="93"/>
      <c r="D442" s="93"/>
      <c r="E442" s="93"/>
      <c r="F442" s="64"/>
      <c r="G442" s="76"/>
      <c r="H442" s="64"/>
      <c r="I442" s="99"/>
    </row>
    <row r="443" spans="1:12" hidden="1" x14ac:dyDescent="0.2">
      <c r="A443" s="43"/>
      <c r="B443" s="44"/>
      <c r="C443" s="45"/>
      <c r="D443" s="44"/>
      <c r="E443" s="44"/>
      <c r="F443" s="44"/>
      <c r="G443" s="46"/>
      <c r="H443" s="44"/>
      <c r="I443" s="47"/>
    </row>
    <row r="444" spans="1:12" hidden="1" x14ac:dyDescent="0.2">
      <c r="A444" s="43"/>
      <c r="B444" s="44"/>
      <c r="C444" s="45"/>
      <c r="D444" s="44"/>
      <c r="E444" s="44"/>
      <c r="F444" s="44"/>
      <c r="G444" s="46"/>
      <c r="H444" s="44"/>
      <c r="I444" s="47"/>
    </row>
    <row r="445" spans="1:12" x14ac:dyDescent="0.2">
      <c r="A445" s="63" t="s">
        <v>148</v>
      </c>
      <c r="B445" s="64" t="s">
        <v>149</v>
      </c>
      <c r="C445" s="65">
        <f>SUM(C446:C451)+C456</f>
        <v>756</v>
      </c>
      <c r="D445" s="65">
        <f>SUM(D446:D451)+D456</f>
        <v>822</v>
      </c>
      <c r="E445" s="65">
        <f>SUM(E446:E451)+E456</f>
        <v>837</v>
      </c>
      <c r="F445" s="67">
        <v>101.01</v>
      </c>
      <c r="G445" s="67">
        <f>G448+G449+G451+G456+G469+G472+G473</f>
        <v>235.13000000000005</v>
      </c>
      <c r="H445" s="67">
        <f>H448+H449+H451+H456+H469+H472+H473</f>
        <v>109.89</v>
      </c>
      <c r="I445" s="57">
        <v>0</v>
      </c>
      <c r="J445" s="76"/>
      <c r="K445" s="67"/>
      <c r="L445" s="82"/>
    </row>
    <row r="446" spans="1:12" hidden="1" x14ac:dyDescent="0.2">
      <c r="A446" s="54">
        <v>610</v>
      </c>
      <c r="B446" s="55" t="s">
        <v>150</v>
      </c>
      <c r="C446">
        <v>54</v>
      </c>
      <c r="D446">
        <v>50</v>
      </c>
      <c r="E446">
        <v>50</v>
      </c>
      <c r="I446" s="57">
        <v>0</v>
      </c>
    </row>
    <row r="447" spans="1:12" hidden="1" x14ac:dyDescent="0.2">
      <c r="A447" s="54">
        <v>620</v>
      </c>
      <c r="B447" s="55" t="s">
        <v>151</v>
      </c>
      <c r="C447">
        <v>19</v>
      </c>
      <c r="D447">
        <v>20</v>
      </c>
      <c r="E447">
        <v>20</v>
      </c>
      <c r="I447" s="57">
        <v>0</v>
      </c>
    </row>
    <row r="448" spans="1:12" x14ac:dyDescent="0.2">
      <c r="A448" s="54">
        <v>610</v>
      </c>
      <c r="B448" s="55" t="s">
        <v>135</v>
      </c>
      <c r="C448" s="55" t="s">
        <v>135</v>
      </c>
      <c r="D448">
        <v>5</v>
      </c>
      <c r="E448">
        <v>5</v>
      </c>
      <c r="F448" s="55">
        <v>46.15</v>
      </c>
      <c r="G448" s="56">
        <v>123.92</v>
      </c>
      <c r="H448" s="55">
        <v>57.85</v>
      </c>
      <c r="I448" s="57">
        <f>H448/G448*100</f>
        <v>46.683344092963203</v>
      </c>
    </row>
    <row r="449" spans="1:13" x14ac:dyDescent="0.2">
      <c r="A449" s="54">
        <v>620</v>
      </c>
      <c r="B449" s="55" t="s">
        <v>127</v>
      </c>
      <c r="F449" s="55">
        <v>16.62</v>
      </c>
      <c r="G449" s="56">
        <v>43</v>
      </c>
      <c r="H449" s="55">
        <v>19.84</v>
      </c>
      <c r="I449" s="57">
        <f>H449/G449*100</f>
        <v>46.139534883720927</v>
      </c>
    </row>
    <row r="450" spans="1:13" hidden="1" x14ac:dyDescent="0.2">
      <c r="C450">
        <v>13</v>
      </c>
      <c r="I450" s="57" t="s">
        <v>15</v>
      </c>
    </row>
    <row r="451" spans="1:13" x14ac:dyDescent="0.2">
      <c r="A451" s="54">
        <v>632</v>
      </c>
      <c r="B451" s="55" t="s">
        <v>114</v>
      </c>
      <c r="C451">
        <v>493</v>
      </c>
      <c r="D451">
        <v>600</v>
      </c>
      <c r="E451">
        <v>600</v>
      </c>
      <c r="F451" s="55">
        <v>6.37</v>
      </c>
      <c r="G451" s="56">
        <v>14.05</v>
      </c>
      <c r="H451" s="55">
        <v>6.67</v>
      </c>
      <c r="I451" s="57">
        <f>H451/G451*100</f>
        <v>47.473309608540923</v>
      </c>
    </row>
    <row r="452" spans="1:13" hidden="1" x14ac:dyDescent="0.2">
      <c r="A452" s="43" t="s">
        <v>3</v>
      </c>
      <c r="B452" s="44" t="s">
        <v>4</v>
      </c>
      <c r="C452" s="45" t="s">
        <v>5</v>
      </c>
      <c r="D452" s="44" t="s">
        <v>6</v>
      </c>
      <c r="E452" s="44" t="s">
        <v>7</v>
      </c>
      <c r="F452" s="44"/>
      <c r="G452" s="46"/>
      <c r="H452" s="44"/>
      <c r="I452" s="47" t="s">
        <v>10</v>
      </c>
      <c r="J452" s="48"/>
      <c r="K452" s="49"/>
      <c r="L452" s="84"/>
      <c r="M452" s="60" t="s">
        <v>122</v>
      </c>
    </row>
    <row r="453" spans="1:13" hidden="1" x14ac:dyDescent="0.2">
      <c r="A453" s="43" t="s">
        <v>51</v>
      </c>
      <c r="B453" s="44"/>
      <c r="C453" s="45">
        <v>2005</v>
      </c>
      <c r="D453" s="44" t="s">
        <v>12</v>
      </c>
      <c r="E453" s="44">
        <v>2007</v>
      </c>
      <c r="F453" s="44"/>
      <c r="G453" s="46"/>
      <c r="H453" s="44"/>
      <c r="I453" s="47" t="s">
        <v>14</v>
      </c>
      <c r="J453" s="44"/>
      <c r="K453" s="51"/>
      <c r="L453" s="82"/>
    </row>
    <row r="454" spans="1:13" hidden="1" x14ac:dyDescent="0.2">
      <c r="A454" s="43"/>
      <c r="B454" s="44"/>
      <c r="C454" s="45"/>
      <c r="D454" s="44"/>
      <c r="E454" s="44"/>
      <c r="F454" s="44"/>
      <c r="G454" s="46"/>
      <c r="H454" s="44"/>
      <c r="I454" s="47" t="s">
        <v>10</v>
      </c>
      <c r="J454" s="64"/>
      <c r="K454" s="87"/>
      <c r="L454" s="82"/>
    </row>
    <row r="455" spans="1:13" hidden="1" x14ac:dyDescent="0.2">
      <c r="A455" s="43"/>
      <c r="B455" s="44"/>
      <c r="C455" s="45"/>
      <c r="D455" s="44"/>
      <c r="E455" s="44"/>
      <c r="F455" s="44"/>
      <c r="G455" s="46"/>
      <c r="H455" s="44"/>
      <c r="I455" s="47" t="s">
        <v>14</v>
      </c>
      <c r="J455" s="64"/>
      <c r="K455" s="88"/>
      <c r="L455" s="82"/>
    </row>
    <row r="456" spans="1:13" x14ac:dyDescent="0.2">
      <c r="A456" s="54">
        <v>633</v>
      </c>
      <c r="B456" s="72" t="s">
        <v>25</v>
      </c>
      <c r="C456" s="65">
        <f>SUM(C457:C467)</f>
        <v>177</v>
      </c>
      <c r="D456" s="65">
        <f>SUM(D457:D467)</f>
        <v>147</v>
      </c>
      <c r="E456" s="65">
        <f>SUM(E457:E467)</f>
        <v>162</v>
      </c>
      <c r="F456" s="56">
        <v>0.78</v>
      </c>
      <c r="G456" s="98">
        <v>3.8</v>
      </c>
      <c r="H456" s="72">
        <v>1.06</v>
      </c>
      <c r="I456" s="57">
        <f>H456/G456*100</f>
        <v>27.894736842105267</v>
      </c>
      <c r="J456" s="76"/>
      <c r="K456" s="112"/>
      <c r="L456" s="82"/>
    </row>
    <row r="457" spans="1:13" hidden="1" x14ac:dyDescent="0.2">
      <c r="B457" s="72"/>
      <c r="C457">
        <v>112</v>
      </c>
      <c r="D457">
        <v>95</v>
      </c>
      <c r="E457">
        <v>105</v>
      </c>
      <c r="F457" s="72"/>
      <c r="G457" s="98"/>
      <c r="H457" s="72"/>
      <c r="I457" s="57" t="e">
        <f>H457/G457*100</f>
        <v>#DIV/0!</v>
      </c>
    </row>
    <row r="458" spans="1:13" hidden="1" x14ac:dyDescent="0.2">
      <c r="B458" s="72"/>
      <c r="C458">
        <v>2</v>
      </c>
      <c r="D458">
        <v>5</v>
      </c>
      <c r="E458">
        <v>5</v>
      </c>
      <c r="F458" s="72"/>
      <c r="G458" s="98"/>
      <c r="H458" s="72"/>
      <c r="I458" s="57" t="e">
        <f>H458/G458*100</f>
        <v>#DIV/0!</v>
      </c>
    </row>
    <row r="459" spans="1:13" hidden="1" x14ac:dyDescent="0.2">
      <c r="B459" s="72"/>
      <c r="F459" s="72"/>
      <c r="G459" s="98"/>
      <c r="H459" s="72"/>
      <c r="I459" s="57">
        <v>0</v>
      </c>
    </row>
    <row r="460" spans="1:13" hidden="1" x14ac:dyDescent="0.2">
      <c r="B460" s="72"/>
      <c r="C460">
        <v>6</v>
      </c>
      <c r="D460">
        <v>6</v>
      </c>
      <c r="E460">
        <v>6</v>
      </c>
      <c r="F460" s="72"/>
      <c r="G460" s="98"/>
      <c r="H460" s="72"/>
      <c r="I460" s="57" t="e">
        <f>H460/G460*100</f>
        <v>#DIV/0!</v>
      </c>
    </row>
    <row r="461" spans="1:13" hidden="1" x14ac:dyDescent="0.2">
      <c r="B461" s="72"/>
      <c r="C461">
        <v>5</v>
      </c>
      <c r="D461">
        <v>2</v>
      </c>
      <c r="E461">
        <v>3</v>
      </c>
      <c r="F461" s="72"/>
      <c r="G461" s="98"/>
      <c r="H461" s="72"/>
    </row>
    <row r="462" spans="1:13" hidden="1" x14ac:dyDescent="0.2">
      <c r="A462" s="43"/>
      <c r="B462" s="113"/>
      <c r="C462" s="45"/>
      <c r="D462" s="44"/>
      <c r="E462" s="44"/>
      <c r="F462" s="113"/>
      <c r="G462" s="114"/>
      <c r="H462" s="113"/>
      <c r="I462" s="47"/>
    </row>
    <row r="463" spans="1:13" hidden="1" x14ac:dyDescent="0.2">
      <c r="A463" s="43"/>
      <c r="B463" s="113"/>
      <c r="C463" s="45"/>
      <c r="D463" s="44"/>
      <c r="E463" s="44"/>
      <c r="F463" s="113"/>
      <c r="G463" s="114"/>
      <c r="H463" s="113"/>
      <c r="I463" s="47"/>
    </row>
    <row r="464" spans="1:13" hidden="1" x14ac:dyDescent="0.2">
      <c r="A464" s="91"/>
      <c r="B464" s="72"/>
      <c r="C464" s="93"/>
      <c r="D464" s="93"/>
      <c r="E464" s="93"/>
      <c r="F464" s="72"/>
      <c r="G464" s="98"/>
      <c r="H464" s="72"/>
      <c r="I464" s="99">
        <v>0</v>
      </c>
    </row>
    <row r="465" spans="1:12" hidden="1" x14ac:dyDescent="0.2">
      <c r="B465" s="72"/>
      <c r="C465">
        <v>2</v>
      </c>
      <c r="D465">
        <v>2</v>
      </c>
      <c r="E465">
        <v>2</v>
      </c>
      <c r="F465" s="72"/>
      <c r="G465" s="98"/>
      <c r="H465" s="72"/>
      <c r="I465" s="57" t="e">
        <f>H465/G465*100</f>
        <v>#DIV/0!</v>
      </c>
    </row>
    <row r="466" spans="1:12" hidden="1" x14ac:dyDescent="0.2">
      <c r="B466" s="72"/>
      <c r="C466">
        <v>32</v>
      </c>
      <c r="D466">
        <v>21</v>
      </c>
      <c r="E466">
        <v>20</v>
      </c>
      <c r="F466" s="72"/>
      <c r="G466" s="98"/>
      <c r="H466" s="72"/>
      <c r="I466" s="57" t="e">
        <f>H466/G466*100</f>
        <v>#DIV/0!</v>
      </c>
    </row>
    <row r="467" spans="1:12" hidden="1" x14ac:dyDescent="0.2">
      <c r="B467" s="72"/>
      <c r="C467">
        <v>18</v>
      </c>
      <c r="D467">
        <v>16</v>
      </c>
      <c r="E467">
        <v>21</v>
      </c>
      <c r="F467" s="72"/>
      <c r="G467" s="98"/>
      <c r="H467" s="72"/>
      <c r="I467" s="57" t="e">
        <f>H467/G467*100</f>
        <v>#DIV/0!</v>
      </c>
    </row>
    <row r="468" spans="1:12" hidden="1" x14ac:dyDescent="0.2">
      <c r="B468" s="72"/>
      <c r="F468" s="72"/>
      <c r="G468" s="98"/>
      <c r="H468" s="72"/>
    </row>
    <row r="469" spans="1:12" x14ac:dyDescent="0.2">
      <c r="A469" s="91">
        <v>635</v>
      </c>
      <c r="B469" s="72" t="s">
        <v>152</v>
      </c>
      <c r="C469" s="65">
        <f>C472+C473+C474</f>
        <v>1209</v>
      </c>
      <c r="D469" s="65">
        <f>D472+D473+D474</f>
        <v>1616</v>
      </c>
      <c r="E469" s="65">
        <f>E472+E473+E474</f>
        <v>1539</v>
      </c>
      <c r="F469" s="56">
        <v>0.06</v>
      </c>
      <c r="G469" s="115">
        <v>1</v>
      </c>
      <c r="H469" s="72">
        <v>0.04</v>
      </c>
      <c r="I469" s="57">
        <f>H469/G469*100</f>
        <v>4</v>
      </c>
      <c r="J469" s="76"/>
      <c r="K469" s="67"/>
      <c r="L469" s="82"/>
    </row>
    <row r="470" spans="1:12" x14ac:dyDescent="0.2">
      <c r="A470" s="43" t="s">
        <v>3</v>
      </c>
      <c r="B470" s="44" t="s">
        <v>4</v>
      </c>
      <c r="C470" s="45" t="s">
        <v>5</v>
      </c>
      <c r="D470" s="44" t="s">
        <v>6</v>
      </c>
      <c r="E470" s="44" t="s">
        <v>7</v>
      </c>
      <c r="F470" s="44" t="s">
        <v>8</v>
      </c>
      <c r="G470" s="46" t="s">
        <v>9</v>
      </c>
      <c r="H470" s="44" t="s">
        <v>8</v>
      </c>
      <c r="I470" s="47" t="s">
        <v>10</v>
      </c>
      <c r="J470" s="116"/>
      <c r="K470" s="117"/>
      <c r="L470" s="82"/>
    </row>
    <row r="471" spans="1:12" x14ac:dyDescent="0.2">
      <c r="A471" s="43">
        <v>0</v>
      </c>
      <c r="B471" s="44"/>
      <c r="C471" s="45">
        <v>2005</v>
      </c>
      <c r="D471" s="44" t="s">
        <v>12</v>
      </c>
      <c r="E471" s="44">
        <v>2007</v>
      </c>
      <c r="F471" s="44" t="s">
        <v>210</v>
      </c>
      <c r="G471" s="46" t="s">
        <v>13</v>
      </c>
      <c r="H471" s="44" t="s">
        <v>216</v>
      </c>
      <c r="I471" s="47" t="s">
        <v>14</v>
      </c>
      <c r="J471" s="116"/>
      <c r="K471" s="117"/>
      <c r="L471" s="82"/>
    </row>
    <row r="472" spans="1:12" x14ac:dyDescent="0.2">
      <c r="A472" s="54">
        <v>637</v>
      </c>
      <c r="B472" s="55" t="s">
        <v>42</v>
      </c>
      <c r="C472">
        <v>808</v>
      </c>
      <c r="D472">
        <v>1100</v>
      </c>
      <c r="E472">
        <v>1022</v>
      </c>
      <c r="F472" s="55">
        <v>29.55</v>
      </c>
      <c r="G472" s="56">
        <v>47.96</v>
      </c>
      <c r="H472" s="55">
        <v>24.41</v>
      </c>
      <c r="I472" s="57">
        <f>H472/G472*100</f>
        <v>50.896580483736443</v>
      </c>
    </row>
    <row r="473" spans="1:12" x14ac:dyDescent="0.2">
      <c r="A473" s="54">
        <v>642</v>
      </c>
      <c r="B473" s="55" t="s">
        <v>116</v>
      </c>
      <c r="C473">
        <v>280</v>
      </c>
      <c r="D473">
        <v>384</v>
      </c>
      <c r="E473">
        <v>357</v>
      </c>
      <c r="F473" s="55">
        <v>1.48</v>
      </c>
      <c r="G473" s="56">
        <v>1.4</v>
      </c>
      <c r="H473" s="55">
        <v>0.02</v>
      </c>
      <c r="I473" s="57">
        <f>H473/G473*100</f>
        <v>1.4285714285714286</v>
      </c>
    </row>
    <row r="474" spans="1:12" hidden="1" x14ac:dyDescent="0.2">
      <c r="C474">
        <v>121</v>
      </c>
      <c r="D474">
        <v>132</v>
      </c>
      <c r="E474">
        <v>160</v>
      </c>
      <c r="I474" s="57" t="e">
        <f>H474/G474*100</f>
        <v>#DIV/0!</v>
      </c>
    </row>
    <row r="475" spans="1:12" hidden="1" x14ac:dyDescent="0.2">
      <c r="A475" s="43" t="s">
        <v>3</v>
      </c>
      <c r="B475" s="44" t="s">
        <v>4</v>
      </c>
      <c r="C475" s="45" t="s">
        <v>5</v>
      </c>
      <c r="D475" s="44" t="s">
        <v>6</v>
      </c>
      <c r="E475" s="44" t="s">
        <v>7</v>
      </c>
      <c r="F475" s="44"/>
      <c r="G475" s="46"/>
      <c r="H475" s="44"/>
      <c r="I475" s="47"/>
    </row>
    <row r="476" spans="1:12" hidden="1" x14ac:dyDescent="0.2">
      <c r="A476" s="43" t="s">
        <v>51</v>
      </c>
      <c r="B476" s="44"/>
      <c r="C476" s="45">
        <v>2005</v>
      </c>
      <c r="D476" s="44">
        <v>2006</v>
      </c>
      <c r="E476" s="44">
        <v>2007</v>
      </c>
      <c r="F476" s="44"/>
      <c r="G476" s="46"/>
      <c r="H476" s="44"/>
      <c r="I476" s="47"/>
    </row>
    <row r="477" spans="1:12" hidden="1" x14ac:dyDescent="0.2">
      <c r="A477" s="91"/>
      <c r="B477" s="72"/>
      <c r="C477" s="111"/>
      <c r="D477" s="111"/>
      <c r="E477" s="111"/>
      <c r="F477" s="72"/>
      <c r="H477" s="72"/>
      <c r="I477" s="99"/>
    </row>
    <row r="478" spans="1:12" x14ac:dyDescent="0.2">
      <c r="A478" s="63" t="s">
        <v>153</v>
      </c>
      <c r="B478" s="64" t="s">
        <v>154</v>
      </c>
      <c r="C478" s="65">
        <v>0</v>
      </c>
      <c r="D478" s="65">
        <v>100</v>
      </c>
      <c r="E478" s="65">
        <v>200</v>
      </c>
      <c r="F478" s="64">
        <v>6.04</v>
      </c>
      <c r="G478" s="100">
        <v>11.94</v>
      </c>
      <c r="H478" s="64">
        <v>2.2200000000000002</v>
      </c>
      <c r="I478" s="57">
        <f>H478/G478*100</f>
        <v>18.592964824120607</v>
      </c>
      <c r="J478" s="76"/>
      <c r="K478" s="100"/>
      <c r="L478" s="82"/>
    </row>
    <row r="479" spans="1:12" x14ac:dyDescent="0.2">
      <c r="A479" s="63">
        <v>642</v>
      </c>
      <c r="B479" s="64" t="s">
        <v>155</v>
      </c>
      <c r="C479" s="65"/>
      <c r="D479" s="65"/>
      <c r="E479" s="65"/>
      <c r="F479" s="64">
        <v>2.2799999999999998</v>
      </c>
      <c r="G479" s="112">
        <v>1.94</v>
      </c>
      <c r="H479" s="72">
        <v>2.2200000000000002</v>
      </c>
      <c r="I479" s="57">
        <f>H479/G479*100</f>
        <v>114.43298969072167</v>
      </c>
      <c r="J479" s="116"/>
      <c r="K479" s="81"/>
      <c r="L479" s="82"/>
    </row>
    <row r="480" spans="1:12" x14ac:dyDescent="0.2">
      <c r="A480" s="54">
        <v>642</v>
      </c>
      <c r="B480" s="55" t="s">
        <v>156</v>
      </c>
      <c r="C480">
        <v>0</v>
      </c>
      <c r="D480">
        <v>100</v>
      </c>
      <c r="E480">
        <v>200</v>
      </c>
      <c r="F480" s="101">
        <v>3.76</v>
      </c>
      <c r="G480" s="56">
        <v>10</v>
      </c>
      <c r="H480" s="86">
        <v>0</v>
      </c>
      <c r="I480" s="57">
        <f>H480/G480*100</f>
        <v>0</v>
      </c>
    </row>
    <row r="481" spans="1:12" hidden="1" x14ac:dyDescent="0.2">
      <c r="I481" s="57">
        <v>0</v>
      </c>
    </row>
    <row r="482" spans="1:12" hidden="1" x14ac:dyDescent="0.2"/>
    <row r="483" spans="1:12" hidden="1" x14ac:dyDescent="0.2"/>
    <row r="484" spans="1:12" hidden="1" x14ac:dyDescent="0.2"/>
    <row r="485" spans="1:12" hidden="1" x14ac:dyDescent="0.2"/>
    <row r="486" spans="1:12" hidden="1" x14ac:dyDescent="0.2"/>
    <row r="487" spans="1:12" hidden="1" x14ac:dyDescent="0.2">
      <c r="I487" s="57">
        <v>0</v>
      </c>
    </row>
    <row r="488" spans="1:12" hidden="1" x14ac:dyDescent="0.2">
      <c r="A488" s="43"/>
      <c r="B488" s="44"/>
      <c r="C488" s="45"/>
      <c r="D488" s="44"/>
      <c r="E488" s="44"/>
      <c r="F488" s="44"/>
      <c r="G488" s="46"/>
      <c r="H488" s="44"/>
      <c r="I488" s="47" t="s">
        <v>10</v>
      </c>
    </row>
    <row r="489" spans="1:12" hidden="1" x14ac:dyDescent="0.2">
      <c r="A489" s="43"/>
      <c r="B489" s="44"/>
      <c r="C489" s="45"/>
      <c r="D489" s="44"/>
      <c r="E489" s="44"/>
      <c r="F489" s="44"/>
      <c r="G489" s="46"/>
      <c r="H489" s="44"/>
      <c r="I489" s="47" t="s">
        <v>14</v>
      </c>
    </row>
    <row r="490" spans="1:12" x14ac:dyDescent="0.2">
      <c r="A490" s="63" t="s">
        <v>157</v>
      </c>
      <c r="B490" s="64" t="s">
        <v>158</v>
      </c>
      <c r="C490" s="65">
        <f>SUM(C491:C496)</f>
        <v>316</v>
      </c>
      <c r="D490" s="65">
        <f>SUM(D491:D493)</f>
        <v>190</v>
      </c>
      <c r="E490" s="65">
        <f>SUM(E491:E493)</f>
        <v>170</v>
      </c>
      <c r="F490" s="67">
        <v>1.45</v>
      </c>
      <c r="G490" s="67">
        <v>10.87</v>
      </c>
      <c r="H490" s="67">
        <v>9.58</v>
      </c>
      <c r="I490" s="57">
        <f>H490/G490*100</f>
        <v>88.132474701011958</v>
      </c>
      <c r="J490" s="76"/>
      <c r="K490" s="67"/>
      <c r="L490" s="82"/>
    </row>
    <row r="491" spans="1:12" x14ac:dyDescent="0.2">
      <c r="A491" s="54">
        <v>637</v>
      </c>
      <c r="B491" s="55" t="s">
        <v>42</v>
      </c>
      <c r="C491">
        <v>33</v>
      </c>
      <c r="D491">
        <v>20</v>
      </c>
      <c r="E491">
        <v>50</v>
      </c>
      <c r="F491" s="55">
        <v>0.6</v>
      </c>
      <c r="G491" s="56">
        <v>1.2</v>
      </c>
      <c r="H491" s="96">
        <v>0</v>
      </c>
      <c r="I491" s="57">
        <f>H491/G491*100</f>
        <v>0</v>
      </c>
    </row>
    <row r="492" spans="1:12" x14ac:dyDescent="0.2">
      <c r="A492" s="54">
        <v>642</v>
      </c>
      <c r="B492" s="55" t="s">
        <v>116</v>
      </c>
      <c r="C492">
        <v>20</v>
      </c>
      <c r="D492">
        <v>20</v>
      </c>
      <c r="E492">
        <v>20</v>
      </c>
      <c r="F492" s="55">
        <v>0.85</v>
      </c>
      <c r="G492" s="56">
        <v>9.67</v>
      </c>
      <c r="H492" s="55">
        <v>9.58</v>
      </c>
      <c r="I492" s="57">
        <f>H492/G492*100</f>
        <v>99.069286452947253</v>
      </c>
    </row>
    <row r="493" spans="1:12" hidden="1" x14ac:dyDescent="0.2">
      <c r="C493">
        <v>91</v>
      </c>
      <c r="D493">
        <v>150</v>
      </c>
      <c r="E493">
        <v>100</v>
      </c>
      <c r="I493" s="57" t="e">
        <f>H493/G493*100</f>
        <v>#DIV/0!</v>
      </c>
    </row>
    <row r="494" spans="1:12" hidden="1" x14ac:dyDescent="0.2">
      <c r="C494">
        <v>22</v>
      </c>
      <c r="E494">
        <v>0</v>
      </c>
      <c r="I494" s="57">
        <v>0</v>
      </c>
    </row>
    <row r="495" spans="1:12" hidden="1" x14ac:dyDescent="0.2">
      <c r="A495" s="54">
        <v>642014</v>
      </c>
      <c r="B495" s="55" t="s">
        <v>159</v>
      </c>
      <c r="C495">
        <v>20</v>
      </c>
      <c r="E495">
        <v>0</v>
      </c>
      <c r="I495" s="57" t="s">
        <v>15</v>
      </c>
    </row>
    <row r="496" spans="1:12" hidden="1" x14ac:dyDescent="0.2">
      <c r="A496" s="54" t="s">
        <v>160</v>
      </c>
      <c r="B496" s="55" t="s">
        <v>161</v>
      </c>
      <c r="C496">
        <v>130</v>
      </c>
      <c r="E496">
        <v>0</v>
      </c>
    </row>
    <row r="497" spans="1:13" ht="18.75" x14ac:dyDescent="0.3">
      <c r="B497" s="118" t="s">
        <v>162</v>
      </c>
      <c r="C497" s="119">
        <f>C490+C478+C469+C445+C422+C368+C356+C333+C313+C302+C296+C291+C287+C248+C237+C232+C223+C190+C180+C174+C168+C164+C156+C151+C131+C104+C99+C95+C81+C76+C14+C390+C361+C72</f>
        <v>97983</v>
      </c>
      <c r="D497" s="119">
        <f>D490+D478+D469+D445+D422+D368+D356+D333+D313+D302+D296+D291+D287+D248+D237+D232+D223+D190+D180+D174+D168+D164+D156+D151+D131+D104+D99+D95+D81+D76+D14+D390+D361+D72</f>
        <v>60313</v>
      </c>
      <c r="E497" s="119">
        <f>E490+E478+E469+E445+E422+E368+E356+E333+E313+E302+E296+E291+E287+E248+E237+E232+E223+E190+E180+E174+E168+E164+E156+E151+E131+E104+E99+E95+E81+E76+E14+E390+E361+E72</f>
        <v>86352</v>
      </c>
      <c r="F497" s="120">
        <v>1444.41</v>
      </c>
      <c r="G497" s="120">
        <f>G490+G478+G445+G422+G390+G361+G333+G313+G248+G237+G232+G223+G194+G189+G180+G174+G168+G164+G156+G154+G151+G131+G104+G99+G95+G81+G76+G72+G14</f>
        <v>3028.34</v>
      </c>
      <c r="H497" s="120">
        <f>H490+H478+H445+H422+H390+H361+H333+H313+H248+H237+H232+H223+H194+H189+H180+H174+H168+H164+H156+H154+H151+H131+H104+H99+H95+H81+H76+H72+H14</f>
        <v>1452.8999999999999</v>
      </c>
      <c r="I497" s="57">
        <f>H497/G497*100</f>
        <v>47.976779357667894</v>
      </c>
      <c r="J497" s="121"/>
      <c r="K497" s="120"/>
      <c r="L497" s="109"/>
    </row>
    <row r="498" spans="1:13" hidden="1" x14ac:dyDescent="0.2">
      <c r="A498" s="43"/>
      <c r="B498" s="44"/>
      <c r="C498" s="45"/>
      <c r="D498" s="44"/>
      <c r="E498" s="44"/>
      <c r="F498" s="44"/>
      <c r="G498" s="46"/>
      <c r="H498" s="44"/>
      <c r="I498" s="47"/>
    </row>
    <row r="499" spans="1:13" hidden="1" x14ac:dyDescent="0.2">
      <c r="A499" s="43"/>
      <c r="B499" s="44"/>
      <c r="C499" s="45"/>
      <c r="D499" s="44"/>
      <c r="E499" s="44"/>
      <c r="F499" s="44"/>
      <c r="G499" s="46"/>
      <c r="H499" s="44"/>
      <c r="I499" s="47"/>
    </row>
    <row r="500" spans="1:13" hidden="1" x14ac:dyDescent="0.2">
      <c r="A500" s="63"/>
      <c r="B500" s="64"/>
      <c r="C500" s="93"/>
      <c r="D500" s="93"/>
      <c r="E500" s="93"/>
      <c r="F500" s="64"/>
      <c r="G500" s="76"/>
      <c r="H500" s="64"/>
      <c r="I500" s="99"/>
    </row>
    <row r="501" spans="1:13" ht="15.75" hidden="1" x14ac:dyDescent="0.25">
      <c r="B501" s="61"/>
    </row>
    <row r="502" spans="1:13" hidden="1" x14ac:dyDescent="0.2"/>
    <row r="503" spans="1:13" hidden="1" x14ac:dyDescent="0.2"/>
    <row r="504" spans="1:13" ht="12.75" hidden="1" x14ac:dyDescent="0.2">
      <c r="A504" s="63"/>
      <c r="C504" s="65"/>
      <c r="D504" s="65"/>
      <c r="E504" s="65"/>
      <c r="F504" s="64"/>
      <c r="G504" s="64"/>
      <c r="H504" s="64"/>
      <c r="J504" s="64"/>
    </row>
    <row r="505" spans="1:13" hidden="1" x14ac:dyDescent="0.2">
      <c r="A505" s="43" t="s">
        <v>3</v>
      </c>
      <c r="B505" s="44" t="s">
        <v>4</v>
      </c>
      <c r="C505" s="45" t="s">
        <v>5</v>
      </c>
      <c r="D505" s="44" t="s">
        <v>6</v>
      </c>
      <c r="E505" s="44" t="s">
        <v>7</v>
      </c>
      <c r="F505" s="44"/>
      <c r="G505" s="46"/>
      <c r="H505" s="44"/>
      <c r="I505" s="47" t="s">
        <v>10</v>
      </c>
      <c r="J505" s="48"/>
      <c r="K505" s="49"/>
      <c r="L505" s="84"/>
      <c r="M505" s="60" t="s">
        <v>122</v>
      </c>
    </row>
    <row r="506" spans="1:13" x14ac:dyDescent="0.2">
      <c r="A506" s="43"/>
      <c r="B506" s="44"/>
      <c r="C506" s="45"/>
      <c r="D506" s="44"/>
      <c r="E506" s="44"/>
      <c r="F506" s="44"/>
      <c r="G506" s="46"/>
      <c r="H506" s="44"/>
      <c r="I506" s="47"/>
      <c r="J506" s="48"/>
      <c r="K506" s="49"/>
      <c r="L506" s="84"/>
    </row>
    <row r="507" spans="1:13" x14ac:dyDescent="0.2">
      <c r="A507" s="63"/>
      <c r="B507" s="64" t="s">
        <v>163</v>
      </c>
      <c r="C507" s="93"/>
      <c r="D507" s="93"/>
      <c r="E507" s="93"/>
      <c r="F507" s="64"/>
      <c r="G507" s="76"/>
      <c r="H507" s="64"/>
      <c r="I507" s="99"/>
      <c r="J507" s="64"/>
      <c r="K507" s="81"/>
      <c r="L507" s="82"/>
    </row>
    <row r="508" spans="1:13" hidden="1" x14ac:dyDescent="0.2">
      <c r="A508" s="63"/>
      <c r="B508" s="64"/>
      <c r="C508" s="93"/>
      <c r="D508" s="93"/>
      <c r="E508" s="93"/>
      <c r="F508" s="64"/>
      <c r="G508" s="76"/>
      <c r="H508" s="64"/>
      <c r="I508" s="99"/>
      <c r="J508" s="64"/>
      <c r="K508" s="81"/>
      <c r="L508" s="82"/>
    </row>
    <row r="509" spans="1:13" ht="12.75" hidden="1" x14ac:dyDescent="0.2">
      <c r="A509" s="63" t="s">
        <v>164</v>
      </c>
      <c r="B509" s="55" t="s">
        <v>15</v>
      </c>
      <c r="C509" s="65">
        <v>300</v>
      </c>
      <c r="D509" s="65">
        <f>SUM(D513:D520)</f>
        <v>2660</v>
      </c>
      <c r="E509" s="65">
        <f>SUM(E513:E520)</f>
        <v>2130</v>
      </c>
      <c r="F509" s="64">
        <v>0</v>
      </c>
      <c r="G509" s="64"/>
      <c r="H509" s="64"/>
      <c r="I509" s="57" t="e">
        <f>H509/G509*100</f>
        <v>#DIV/0!</v>
      </c>
      <c r="J509" s="64"/>
      <c r="K509" s="100"/>
      <c r="L509" s="82"/>
    </row>
    <row r="510" spans="1:13" hidden="1" x14ac:dyDescent="0.2">
      <c r="A510" s="54">
        <v>711003</v>
      </c>
      <c r="B510" s="55" t="s">
        <v>165</v>
      </c>
      <c r="D510">
        <v>650</v>
      </c>
      <c r="I510" s="57" t="s">
        <v>15</v>
      </c>
      <c r="K510" s="81"/>
      <c r="L510" s="82"/>
    </row>
    <row r="511" spans="1:13" hidden="1" x14ac:dyDescent="0.2">
      <c r="A511" s="54">
        <v>713002</v>
      </c>
      <c r="B511" s="55" t="s">
        <v>166</v>
      </c>
      <c r="D511">
        <v>615</v>
      </c>
    </row>
    <row r="512" spans="1:13" hidden="1" x14ac:dyDescent="0.2">
      <c r="A512" s="54" t="s">
        <v>167</v>
      </c>
      <c r="B512" s="55" t="s">
        <v>168</v>
      </c>
      <c r="D512">
        <v>360</v>
      </c>
    </row>
    <row r="513" spans="1:13" hidden="1" x14ac:dyDescent="0.2">
      <c r="A513" s="54">
        <v>713003</v>
      </c>
      <c r="B513" s="55" t="s">
        <v>169</v>
      </c>
      <c r="D513">
        <v>100</v>
      </c>
    </row>
    <row r="514" spans="1:13" hidden="1" x14ac:dyDescent="0.2">
      <c r="A514" s="54">
        <v>713003</v>
      </c>
      <c r="B514" s="55" t="s">
        <v>170</v>
      </c>
      <c r="E514">
        <v>80</v>
      </c>
    </row>
    <row r="515" spans="1:13" hidden="1" x14ac:dyDescent="0.2">
      <c r="A515" s="54">
        <v>713004</v>
      </c>
      <c r="B515" s="55" t="s">
        <v>171</v>
      </c>
      <c r="E515">
        <v>350</v>
      </c>
      <c r="I515" s="57">
        <v>0</v>
      </c>
      <c r="K515" s="81"/>
      <c r="L515" s="82"/>
    </row>
    <row r="516" spans="1:13" hidden="1" x14ac:dyDescent="0.2">
      <c r="A516" s="54">
        <v>713004</v>
      </c>
      <c r="B516" s="55" t="s">
        <v>172</v>
      </c>
      <c r="F516" s="55">
        <v>0</v>
      </c>
      <c r="I516" s="57" t="e">
        <f>H516/G516*100</f>
        <v>#DIV/0!</v>
      </c>
      <c r="K516" s="81"/>
      <c r="L516" s="82"/>
    </row>
    <row r="517" spans="1:13" hidden="1" x14ac:dyDescent="0.2">
      <c r="A517" s="54">
        <v>714004</v>
      </c>
      <c r="B517" s="55" t="s">
        <v>173</v>
      </c>
      <c r="C517">
        <v>300</v>
      </c>
      <c r="E517">
        <v>700</v>
      </c>
      <c r="F517" s="55">
        <v>0</v>
      </c>
      <c r="I517" s="57">
        <v>0</v>
      </c>
      <c r="K517" s="81"/>
      <c r="L517" s="82"/>
    </row>
    <row r="518" spans="1:13" x14ac:dyDescent="0.2">
      <c r="A518" s="122" t="s">
        <v>17</v>
      </c>
      <c r="B518" s="55" t="s">
        <v>213</v>
      </c>
      <c r="C518" s="65">
        <v>0</v>
      </c>
      <c r="D518" s="65">
        <v>1280</v>
      </c>
      <c r="E518" s="65">
        <v>500</v>
      </c>
      <c r="F518" s="64"/>
      <c r="G518" s="76">
        <v>55</v>
      </c>
      <c r="H518" s="64">
        <v>2.4</v>
      </c>
      <c r="I518" s="57">
        <f>H518/G518*100</f>
        <v>4.3636363636363633</v>
      </c>
      <c r="J518" s="82"/>
      <c r="K518" s="81"/>
      <c r="L518" s="82"/>
    </row>
    <row r="519" spans="1:13" hidden="1" x14ac:dyDescent="0.2">
      <c r="D519">
        <v>1280</v>
      </c>
      <c r="E519">
        <v>500</v>
      </c>
      <c r="G519" s="56">
        <v>0</v>
      </c>
      <c r="K519" s="81"/>
      <c r="L519" s="82"/>
    </row>
    <row r="520" spans="1:13" hidden="1" x14ac:dyDescent="0.2">
      <c r="I520" s="57" t="s">
        <v>15</v>
      </c>
    </row>
    <row r="521" spans="1:13" hidden="1" x14ac:dyDescent="0.2">
      <c r="A521" s="63"/>
      <c r="C521" s="65">
        <v>0</v>
      </c>
      <c r="D521" s="65">
        <v>0</v>
      </c>
      <c r="E521" s="65">
        <v>500</v>
      </c>
      <c r="F521" s="64"/>
      <c r="G521" s="76"/>
      <c r="H521" s="64"/>
      <c r="J521" s="109"/>
      <c r="K521" s="108"/>
      <c r="L521" s="109"/>
    </row>
    <row r="522" spans="1:13" hidden="1" x14ac:dyDescent="0.2">
      <c r="A522" s="54">
        <v>716</v>
      </c>
      <c r="B522" s="55" t="s">
        <v>175</v>
      </c>
      <c r="E522">
        <v>500</v>
      </c>
      <c r="K522" s="81"/>
      <c r="L522" s="82"/>
      <c r="M522" s="60" t="s">
        <v>15</v>
      </c>
    </row>
    <row r="523" spans="1:13" hidden="1" x14ac:dyDescent="0.2">
      <c r="A523" s="63"/>
      <c r="D523" s="65">
        <v>500</v>
      </c>
      <c r="E523">
        <v>0</v>
      </c>
      <c r="G523" s="76"/>
    </row>
    <row r="524" spans="1:13" hidden="1" x14ac:dyDescent="0.2">
      <c r="C524">
        <v>0</v>
      </c>
      <c r="D524">
        <v>500</v>
      </c>
      <c r="J524" s="107"/>
      <c r="K524" s="123"/>
      <c r="L524" s="107"/>
      <c r="M524" s="60" t="s">
        <v>15</v>
      </c>
    </row>
    <row r="525" spans="1:13" hidden="1" x14ac:dyDescent="0.2">
      <c r="A525" s="43" t="s">
        <v>3</v>
      </c>
      <c r="B525" s="44" t="s">
        <v>4</v>
      </c>
      <c r="C525" s="45" t="s">
        <v>5</v>
      </c>
      <c r="D525" s="44" t="s">
        <v>6</v>
      </c>
      <c r="E525" s="44" t="s">
        <v>7</v>
      </c>
      <c r="F525" s="44"/>
      <c r="G525" s="46"/>
      <c r="H525" s="44"/>
      <c r="I525" s="47"/>
    </row>
    <row r="526" spans="1:13" hidden="1" x14ac:dyDescent="0.2">
      <c r="A526" s="43" t="s">
        <v>51</v>
      </c>
      <c r="B526" s="44"/>
      <c r="C526" s="45">
        <v>2005</v>
      </c>
      <c r="D526" s="44">
        <v>2006</v>
      </c>
      <c r="E526" s="44">
        <v>2007</v>
      </c>
      <c r="F526" s="44"/>
      <c r="G526" s="46"/>
      <c r="H526" s="44"/>
      <c r="I526" s="47"/>
    </row>
    <row r="527" spans="1:13" hidden="1" x14ac:dyDescent="0.2">
      <c r="A527" s="63"/>
      <c r="B527" s="64"/>
      <c r="C527" s="93"/>
      <c r="D527" s="93"/>
      <c r="E527" s="93"/>
      <c r="F527" s="64"/>
      <c r="G527" s="76"/>
      <c r="H527" s="64"/>
      <c r="I527" s="99"/>
    </row>
    <row r="528" spans="1:13" x14ac:dyDescent="0.2">
      <c r="A528" s="63"/>
      <c r="B528" s="55" t="s">
        <v>174</v>
      </c>
      <c r="C528" s="93"/>
      <c r="D528" s="93"/>
      <c r="E528" s="93"/>
      <c r="F528" s="64"/>
      <c r="G528" s="56">
        <v>55</v>
      </c>
      <c r="H528" s="72">
        <v>0</v>
      </c>
      <c r="I528" s="57">
        <f>H528/G528*100</f>
        <v>0</v>
      </c>
    </row>
    <row r="529" spans="1:13" x14ac:dyDescent="0.2">
      <c r="A529" s="63"/>
      <c r="B529" s="72" t="s">
        <v>212</v>
      </c>
      <c r="C529" s="93"/>
      <c r="D529" s="93"/>
      <c r="E529" s="93"/>
      <c r="F529" s="64"/>
      <c r="G529" s="56">
        <v>0</v>
      </c>
      <c r="H529" s="72">
        <v>2.4</v>
      </c>
      <c r="I529" s="57">
        <v>0</v>
      </c>
    </row>
    <row r="530" spans="1:13" x14ac:dyDescent="0.2">
      <c r="A530" s="63" t="s">
        <v>176</v>
      </c>
      <c r="C530" s="65">
        <v>322</v>
      </c>
      <c r="D530" s="65">
        <v>500</v>
      </c>
      <c r="E530" s="65">
        <v>700</v>
      </c>
      <c r="F530" s="64"/>
      <c r="G530" s="76">
        <v>138.87</v>
      </c>
      <c r="H530" s="100">
        <v>124.5</v>
      </c>
      <c r="I530" s="57">
        <f>H530/G530*100</f>
        <v>89.65219269820696</v>
      </c>
      <c r="J530" s="82"/>
      <c r="K530" s="81"/>
      <c r="L530" s="82"/>
    </row>
    <row r="531" spans="1:13" x14ac:dyDescent="0.2">
      <c r="A531" s="63">
        <v>716</v>
      </c>
      <c r="B531" s="55" t="s">
        <v>177</v>
      </c>
      <c r="C531" s="65"/>
      <c r="D531" s="65"/>
      <c r="E531" s="65"/>
      <c r="F531" s="64"/>
      <c r="G531" s="56">
        <v>15</v>
      </c>
      <c r="H531" s="72">
        <v>12.34</v>
      </c>
      <c r="I531" s="57">
        <f>H531/G531*100</f>
        <v>82.266666666666666</v>
      </c>
      <c r="J531" s="82"/>
      <c r="K531" s="81"/>
      <c r="L531" s="82"/>
    </row>
    <row r="532" spans="1:13" x14ac:dyDescent="0.2">
      <c r="A532" s="54">
        <v>711</v>
      </c>
      <c r="B532" s="55" t="s">
        <v>178</v>
      </c>
      <c r="C532">
        <v>241</v>
      </c>
      <c r="D532">
        <v>300</v>
      </c>
      <c r="E532">
        <v>400</v>
      </c>
      <c r="G532" s="56">
        <v>123.87</v>
      </c>
      <c r="H532" s="55">
        <v>112.16</v>
      </c>
      <c r="I532" s="57">
        <f>H532/G532*100</f>
        <v>90.546540728182762</v>
      </c>
    </row>
    <row r="533" spans="1:13" hidden="1" x14ac:dyDescent="0.2"/>
    <row r="534" spans="1:13" hidden="1" x14ac:dyDescent="0.2">
      <c r="C534">
        <v>81</v>
      </c>
      <c r="D534">
        <v>200</v>
      </c>
      <c r="E534">
        <v>300</v>
      </c>
      <c r="M534" s="60" t="s">
        <v>15</v>
      </c>
    </row>
    <row r="535" spans="1:13" hidden="1" x14ac:dyDescent="0.2">
      <c r="I535" s="57">
        <v>0</v>
      </c>
      <c r="K535" s="81"/>
      <c r="L535" s="82"/>
    </row>
    <row r="536" spans="1:13" hidden="1" x14ac:dyDescent="0.2">
      <c r="I536" s="57">
        <v>0</v>
      </c>
      <c r="K536" s="81"/>
      <c r="L536" s="82"/>
    </row>
    <row r="537" spans="1:13" hidden="1" x14ac:dyDescent="0.2">
      <c r="A537" s="43" t="s">
        <v>3</v>
      </c>
      <c r="B537" s="44"/>
      <c r="C537" s="45"/>
      <c r="D537" s="44"/>
      <c r="E537" s="44"/>
      <c r="F537" s="44"/>
      <c r="G537" s="46"/>
      <c r="H537" s="44"/>
      <c r="I537" s="47"/>
      <c r="K537" s="87"/>
      <c r="L537" s="82"/>
    </row>
    <row r="538" spans="1:13" hidden="1" x14ac:dyDescent="0.2">
      <c r="A538" s="43">
        <v>0</v>
      </c>
      <c r="B538" s="44"/>
      <c r="C538" s="45"/>
      <c r="D538" s="44"/>
      <c r="E538" s="44"/>
      <c r="F538" s="44"/>
      <c r="G538" s="46"/>
      <c r="H538" s="44"/>
      <c r="I538" s="47"/>
      <c r="K538" s="88"/>
      <c r="L538" s="82"/>
    </row>
    <row r="539" spans="1:13" hidden="1" x14ac:dyDescent="0.2">
      <c r="A539" s="63"/>
      <c r="C539" s="94">
        <v>756</v>
      </c>
      <c r="D539" s="65">
        <v>1400</v>
      </c>
      <c r="E539" s="65">
        <v>500</v>
      </c>
      <c r="F539" s="76"/>
      <c r="G539" s="76"/>
      <c r="H539" s="76"/>
      <c r="I539" s="57" t="e">
        <f>H539/G539*100</f>
        <v>#DIV/0!</v>
      </c>
      <c r="J539" s="82"/>
      <c r="K539" s="67"/>
      <c r="L539" s="82"/>
    </row>
    <row r="540" spans="1:13" hidden="1" x14ac:dyDescent="0.2">
      <c r="C540">
        <v>756</v>
      </c>
      <c r="D540">
        <v>1400</v>
      </c>
      <c r="E540">
        <v>500</v>
      </c>
      <c r="K540" s="81"/>
      <c r="L540" s="82"/>
    </row>
    <row r="541" spans="1:13" hidden="1" x14ac:dyDescent="0.2">
      <c r="E541">
        <v>0</v>
      </c>
      <c r="I541" s="57" t="e">
        <f>H541/G541*100</f>
        <v>#DIV/0!</v>
      </c>
      <c r="K541" s="81"/>
      <c r="L541" s="82"/>
    </row>
    <row r="542" spans="1:13" hidden="1" x14ac:dyDescent="0.2">
      <c r="K542" s="81"/>
      <c r="L542" s="82"/>
    </row>
    <row r="543" spans="1:13" hidden="1" x14ac:dyDescent="0.2">
      <c r="K543" s="81"/>
      <c r="L543" s="82"/>
    </row>
    <row r="544" spans="1:13" hidden="1" x14ac:dyDescent="0.2">
      <c r="K544" s="81"/>
      <c r="L544" s="82"/>
    </row>
    <row r="545" spans="1:13" hidden="1" x14ac:dyDescent="0.2">
      <c r="A545" s="43"/>
      <c r="B545" s="44"/>
      <c r="C545" s="45" t="s">
        <v>5</v>
      </c>
      <c r="D545" s="44" t="s">
        <v>6</v>
      </c>
      <c r="E545" s="44" t="s">
        <v>7</v>
      </c>
      <c r="F545" s="44"/>
      <c r="G545" s="46"/>
      <c r="H545" s="44"/>
      <c r="I545" s="47" t="s">
        <v>10</v>
      </c>
      <c r="J545" s="48"/>
      <c r="K545" s="49"/>
      <c r="L545" s="84"/>
      <c r="M545" s="60" t="s">
        <v>122</v>
      </c>
    </row>
    <row r="546" spans="1:13" hidden="1" x14ac:dyDescent="0.2">
      <c r="A546" s="43"/>
      <c r="B546" s="44"/>
      <c r="C546" s="45">
        <v>2005</v>
      </c>
      <c r="D546" s="44" t="s">
        <v>12</v>
      </c>
      <c r="E546" s="44">
        <v>2007</v>
      </c>
      <c r="F546" s="44"/>
      <c r="G546" s="46"/>
      <c r="H546" s="44"/>
      <c r="I546" s="47" t="s">
        <v>14</v>
      </c>
      <c r="J546" s="44"/>
      <c r="K546" s="51"/>
      <c r="L546" s="82"/>
    </row>
    <row r="547" spans="1:13" hidden="1" x14ac:dyDescent="0.2">
      <c r="A547" s="63"/>
      <c r="B547" s="64"/>
      <c r="C547" s="93"/>
      <c r="D547" s="93"/>
      <c r="E547" s="93"/>
      <c r="F547" s="64"/>
      <c r="G547" s="76"/>
      <c r="H547" s="64"/>
      <c r="I547" s="99"/>
      <c r="J547" s="82"/>
      <c r="K547" s="81"/>
      <c r="L547" s="82"/>
    </row>
    <row r="548" spans="1:13" hidden="1" x14ac:dyDescent="0.2">
      <c r="A548" s="63"/>
      <c r="B548" s="64"/>
      <c r="C548" s="93"/>
      <c r="D548" s="93"/>
      <c r="E548" s="93"/>
      <c r="F548" s="64"/>
      <c r="G548" s="76"/>
      <c r="H548" s="64"/>
      <c r="I548" s="99"/>
      <c r="J548" s="82"/>
      <c r="K548" s="81"/>
      <c r="L548" s="82"/>
    </row>
    <row r="549" spans="1:13" hidden="1" x14ac:dyDescent="0.2">
      <c r="A549" s="43"/>
      <c r="B549" s="44"/>
      <c r="C549" s="45"/>
      <c r="D549" s="44"/>
      <c r="E549" s="44"/>
      <c r="F549" s="44"/>
      <c r="G549" s="46"/>
      <c r="H549" s="44"/>
      <c r="I549" s="47"/>
      <c r="J549" s="82"/>
      <c r="K549" s="81"/>
      <c r="L549" s="82"/>
    </row>
    <row r="550" spans="1:13" hidden="1" x14ac:dyDescent="0.2">
      <c r="A550" s="43"/>
      <c r="B550" s="44"/>
      <c r="C550" s="45"/>
      <c r="D550" s="44"/>
      <c r="E550" s="44"/>
      <c r="F550" s="44"/>
      <c r="G550" s="46"/>
      <c r="H550" s="44"/>
      <c r="I550" s="47"/>
      <c r="J550" s="82"/>
      <c r="K550" s="81"/>
      <c r="L550" s="82"/>
    </row>
    <row r="551" spans="1:13" hidden="1" x14ac:dyDescent="0.2">
      <c r="A551" s="63"/>
      <c r="C551" s="65">
        <v>99</v>
      </c>
      <c r="D551" s="65">
        <v>300</v>
      </c>
      <c r="E551" s="65">
        <v>300</v>
      </c>
      <c r="F551" s="64"/>
      <c r="G551" s="76">
        <v>0</v>
      </c>
      <c r="H551" s="64"/>
      <c r="I551" s="57" t="e">
        <f>H551/G551*100</f>
        <v>#DIV/0!</v>
      </c>
      <c r="K551" s="81"/>
      <c r="L551" s="82"/>
    </row>
    <row r="552" spans="1:13" hidden="1" x14ac:dyDescent="0.2">
      <c r="A552" s="91"/>
      <c r="D552" s="70">
        <v>200</v>
      </c>
      <c r="G552" s="56">
        <v>0</v>
      </c>
      <c r="I552" s="57" t="e">
        <f>H552/G552*100</f>
        <v>#DIV/0!</v>
      </c>
    </row>
    <row r="553" spans="1:13" hidden="1" x14ac:dyDescent="0.2">
      <c r="A553" s="43"/>
      <c r="B553" s="44"/>
      <c r="C553" s="45"/>
      <c r="D553" s="44"/>
      <c r="E553" s="44"/>
      <c r="F553" s="44"/>
      <c r="G553" s="46"/>
      <c r="H553" s="44"/>
      <c r="I553" s="47"/>
    </row>
    <row r="554" spans="1:13" hidden="1" x14ac:dyDescent="0.2">
      <c r="A554" s="43"/>
      <c r="B554" s="44"/>
      <c r="C554" s="45"/>
      <c r="D554" s="44"/>
      <c r="E554" s="44"/>
      <c r="F554" s="44"/>
      <c r="G554" s="46"/>
      <c r="H554" s="44"/>
      <c r="I554" s="47"/>
    </row>
    <row r="555" spans="1:13" hidden="1" x14ac:dyDescent="0.2">
      <c r="A555" s="63"/>
      <c r="B555" s="64"/>
      <c r="C555" s="93"/>
      <c r="D555" s="93"/>
      <c r="E555" s="93"/>
      <c r="F555" s="64"/>
      <c r="G555" s="76"/>
      <c r="H555" s="64"/>
      <c r="I555" s="99"/>
    </row>
    <row r="556" spans="1:13" hidden="1" x14ac:dyDescent="0.2">
      <c r="A556" s="43"/>
      <c r="B556" s="44"/>
      <c r="C556" s="45"/>
      <c r="D556" s="44"/>
      <c r="E556" s="44"/>
      <c r="F556" s="44"/>
      <c r="G556" s="46"/>
      <c r="H556" s="44"/>
      <c r="I556" s="47"/>
    </row>
    <row r="557" spans="1:13" hidden="1" x14ac:dyDescent="0.2">
      <c r="A557" s="43"/>
      <c r="B557" s="44"/>
      <c r="C557" s="45"/>
      <c r="D557" s="44"/>
      <c r="E557" s="44"/>
      <c r="F557" s="44"/>
      <c r="G557" s="46"/>
      <c r="H557" s="44"/>
      <c r="I557" s="47"/>
    </row>
    <row r="558" spans="1:13" hidden="1" x14ac:dyDescent="0.2">
      <c r="A558" s="122"/>
      <c r="B558" s="64"/>
      <c r="C558" s="93"/>
      <c r="D558" s="93"/>
      <c r="E558" s="93"/>
      <c r="F558" s="64"/>
      <c r="G558" s="76"/>
      <c r="H558" s="64"/>
      <c r="I558" s="99"/>
    </row>
    <row r="559" spans="1:13" hidden="1" x14ac:dyDescent="0.2">
      <c r="A559" s="63"/>
      <c r="B559" s="72"/>
      <c r="C559" s="93"/>
      <c r="D559" s="93"/>
      <c r="E559" s="93"/>
      <c r="F559" s="72"/>
      <c r="G559" s="124"/>
      <c r="H559" s="72"/>
    </row>
    <row r="560" spans="1:13" hidden="1" x14ac:dyDescent="0.2">
      <c r="C560">
        <v>99</v>
      </c>
      <c r="D560">
        <v>100</v>
      </c>
      <c r="E560">
        <v>300</v>
      </c>
      <c r="I560" s="57">
        <v>0</v>
      </c>
    </row>
    <row r="561" spans="1:13" hidden="1" x14ac:dyDescent="0.2">
      <c r="I561" s="57" t="e">
        <f>H561/G561*100</f>
        <v>#DIV/0!</v>
      </c>
    </row>
    <row r="562" spans="1:13" hidden="1" x14ac:dyDescent="0.2">
      <c r="A562" s="63"/>
      <c r="F562" s="64"/>
      <c r="G562" s="76"/>
      <c r="H562" s="64"/>
      <c r="I562" s="57">
        <v>0</v>
      </c>
      <c r="K562" s="81"/>
      <c r="L562" s="82"/>
      <c r="M562" s="60" t="s">
        <v>15</v>
      </c>
    </row>
    <row r="563" spans="1:13" hidden="1" x14ac:dyDescent="0.2">
      <c r="I563" s="57">
        <v>0</v>
      </c>
      <c r="K563" s="81"/>
      <c r="L563" s="82"/>
    </row>
    <row r="564" spans="1:13" hidden="1" x14ac:dyDescent="0.2">
      <c r="A564" s="63"/>
      <c r="C564" s="65">
        <v>0</v>
      </c>
      <c r="D564" s="65">
        <v>400</v>
      </c>
      <c r="E564" s="65">
        <v>0</v>
      </c>
      <c r="F564" s="64"/>
      <c r="G564" s="76"/>
      <c r="H564" s="64"/>
      <c r="I564" s="57" t="e">
        <f>H564/G564*100</f>
        <v>#DIV/0!</v>
      </c>
    </row>
    <row r="565" spans="1:13" hidden="1" x14ac:dyDescent="0.2">
      <c r="A565" s="91"/>
    </row>
    <row r="566" spans="1:13" hidden="1" x14ac:dyDescent="0.2">
      <c r="M566" s="60" t="s">
        <v>179</v>
      </c>
    </row>
    <row r="567" spans="1:13" hidden="1" x14ac:dyDescent="0.2">
      <c r="A567" s="63"/>
      <c r="C567" s="65">
        <v>528</v>
      </c>
      <c r="D567" s="65">
        <v>70</v>
      </c>
      <c r="E567">
        <v>0</v>
      </c>
    </row>
    <row r="568" spans="1:13" hidden="1" x14ac:dyDescent="0.2">
      <c r="A568" s="91"/>
      <c r="C568">
        <v>528</v>
      </c>
    </row>
    <row r="569" spans="1:13" hidden="1" x14ac:dyDescent="0.2">
      <c r="A569" s="91"/>
      <c r="D569">
        <v>70</v>
      </c>
    </row>
    <row r="570" spans="1:13" hidden="1" x14ac:dyDescent="0.2">
      <c r="A570" s="63"/>
      <c r="G570" s="76"/>
      <c r="I570" s="57" t="e">
        <f>H570/G570*100</f>
        <v>#DIV/0!</v>
      </c>
    </row>
    <row r="571" spans="1:13" hidden="1" x14ac:dyDescent="0.2"/>
    <row r="572" spans="1:13" hidden="1" x14ac:dyDescent="0.2"/>
    <row r="573" spans="1:13" hidden="1" x14ac:dyDescent="0.2">
      <c r="A573" s="63"/>
      <c r="B573" s="64"/>
      <c r="C573" s="93"/>
      <c r="D573" s="93"/>
      <c r="E573" s="93"/>
      <c r="F573" s="64"/>
      <c r="G573" s="76"/>
      <c r="H573" s="64"/>
    </row>
    <row r="574" spans="1:13" hidden="1" x14ac:dyDescent="0.2">
      <c r="A574" s="63"/>
      <c r="B574" s="64"/>
      <c r="C574" s="93"/>
      <c r="D574" s="93"/>
      <c r="E574" s="93"/>
      <c r="F574" s="64"/>
      <c r="G574" s="76"/>
      <c r="H574" s="64"/>
      <c r="I574" s="99"/>
    </row>
    <row r="575" spans="1:13" hidden="1" x14ac:dyDescent="0.2">
      <c r="A575" s="63"/>
      <c r="B575" s="64"/>
      <c r="C575" s="65">
        <v>1967</v>
      </c>
      <c r="D575" s="65">
        <v>1679</v>
      </c>
      <c r="E575" s="65">
        <v>4100</v>
      </c>
      <c r="F575" s="64"/>
      <c r="G575" s="76"/>
      <c r="H575" s="64"/>
      <c r="I575" s="57" t="e">
        <f>H575/G575*100</f>
        <v>#DIV/0!</v>
      </c>
      <c r="J575" s="107"/>
      <c r="K575" s="108"/>
      <c r="L575" s="109"/>
    </row>
    <row r="576" spans="1:13" hidden="1" x14ac:dyDescent="0.2">
      <c r="A576" s="91"/>
      <c r="D576">
        <v>250</v>
      </c>
      <c r="I576" s="57" t="e">
        <f>H576/G576*100</f>
        <v>#DIV/0!</v>
      </c>
    </row>
    <row r="577" spans="1:12" hidden="1" x14ac:dyDescent="0.2">
      <c r="C577">
        <v>1967</v>
      </c>
      <c r="D577">
        <v>156</v>
      </c>
      <c r="J577" s="107"/>
      <c r="K577" s="108"/>
      <c r="L577" s="109"/>
    </row>
    <row r="578" spans="1:12" hidden="1" x14ac:dyDescent="0.2">
      <c r="E578">
        <v>200</v>
      </c>
    </row>
    <row r="579" spans="1:12" hidden="1" x14ac:dyDescent="0.2">
      <c r="D579">
        <v>1093</v>
      </c>
      <c r="E579">
        <v>2500</v>
      </c>
    </row>
    <row r="580" spans="1:12" hidden="1" x14ac:dyDescent="0.2">
      <c r="D580">
        <v>180</v>
      </c>
    </row>
    <row r="581" spans="1:12" hidden="1" x14ac:dyDescent="0.2">
      <c r="I581" s="57" t="e">
        <f>H581/G581*100</f>
        <v>#DIV/0!</v>
      </c>
      <c r="K581" s="81"/>
      <c r="L581" s="82"/>
    </row>
    <row r="582" spans="1:12" hidden="1" x14ac:dyDescent="0.2">
      <c r="E582">
        <v>1400</v>
      </c>
    </row>
    <row r="583" spans="1:12" hidden="1" x14ac:dyDescent="0.2"/>
    <row r="584" spans="1:12" hidden="1" x14ac:dyDescent="0.2"/>
    <row r="585" spans="1:12" hidden="1" x14ac:dyDescent="0.2">
      <c r="A585" s="125"/>
      <c r="B585" s="64"/>
      <c r="F585" s="64"/>
      <c r="G585" s="76"/>
      <c r="H585" s="64"/>
      <c r="I585" s="57" t="e">
        <f>H585/G585*100</f>
        <v>#DIV/0!</v>
      </c>
    </row>
    <row r="586" spans="1:12" hidden="1" x14ac:dyDescent="0.2"/>
    <row r="587" spans="1:12" hidden="1" x14ac:dyDescent="0.2"/>
    <row r="588" spans="1:12" x14ac:dyDescent="0.2">
      <c r="A588" s="63" t="s">
        <v>97</v>
      </c>
      <c r="B588" s="64" t="s">
        <v>98</v>
      </c>
      <c r="G588" s="76">
        <v>89</v>
      </c>
      <c r="H588" s="64">
        <v>2.57</v>
      </c>
      <c r="I588" s="57">
        <f>H588/G588*100</f>
        <v>2.887640449438202</v>
      </c>
    </row>
    <row r="589" spans="1:12" x14ac:dyDescent="0.2">
      <c r="A589" s="54">
        <v>717002</v>
      </c>
      <c r="B589" s="55" t="s">
        <v>180</v>
      </c>
      <c r="G589" s="56">
        <v>6</v>
      </c>
      <c r="H589" s="55">
        <v>2.57</v>
      </c>
      <c r="I589" s="57">
        <f>H589/G589*100</f>
        <v>42.833333333333329</v>
      </c>
    </row>
    <row r="590" spans="1:12" x14ac:dyDescent="0.2">
      <c r="A590" s="54">
        <v>717002</v>
      </c>
      <c r="B590" s="55" t="s">
        <v>214</v>
      </c>
      <c r="G590" s="56">
        <v>83</v>
      </c>
      <c r="H590" s="55">
        <v>0</v>
      </c>
    </row>
    <row r="591" spans="1:12" x14ac:dyDescent="0.2">
      <c r="A591" s="63" t="s">
        <v>124</v>
      </c>
      <c r="B591" s="64" t="s">
        <v>125</v>
      </c>
      <c r="G591" s="76">
        <v>9.5</v>
      </c>
      <c r="H591" s="64">
        <v>0</v>
      </c>
    </row>
    <row r="592" spans="1:12" x14ac:dyDescent="0.2">
      <c r="A592" s="54">
        <v>717001</v>
      </c>
      <c r="B592" s="55" t="s">
        <v>215</v>
      </c>
      <c r="G592" s="56">
        <v>9.5</v>
      </c>
      <c r="H592" s="55">
        <v>0</v>
      </c>
    </row>
    <row r="593" spans="1:12" x14ac:dyDescent="0.2">
      <c r="A593" s="126" t="s">
        <v>144</v>
      </c>
      <c r="B593" s="64" t="s">
        <v>145</v>
      </c>
      <c r="G593" s="76">
        <v>0</v>
      </c>
      <c r="H593" s="55">
        <v>0</v>
      </c>
    </row>
    <row r="594" spans="1:12" x14ac:dyDescent="0.2">
      <c r="A594" s="54">
        <v>713</v>
      </c>
      <c r="B594" s="55" t="s">
        <v>181</v>
      </c>
    </row>
    <row r="595" spans="1:12" ht="18.75" x14ac:dyDescent="0.3">
      <c r="B595" s="118" t="s">
        <v>182</v>
      </c>
      <c r="C595" s="127">
        <f>C504+C518+C521+C523+C530+C539+C551+C564+C567+C575</f>
        <v>3672</v>
      </c>
      <c r="D595" s="127">
        <f>D504+D518+D521+D523+D530+D539+D551+D564+D567+D575</f>
        <v>6129</v>
      </c>
      <c r="E595" s="127">
        <f>E504+E518+E521+E523+E530+E539+E551+E564+E567+E575</f>
        <v>6600</v>
      </c>
      <c r="F595" s="120">
        <v>15.59</v>
      </c>
      <c r="G595" s="120">
        <f>G518+G530+G593+G588+G591</f>
        <v>292.37</v>
      </c>
      <c r="H595" s="120">
        <f>H518+H530+H593+H588+H591</f>
        <v>129.47</v>
      </c>
      <c r="I595" s="57">
        <f>H595/G595*100</f>
        <v>44.28292916509902</v>
      </c>
      <c r="J595" s="128"/>
      <c r="K595" s="120"/>
      <c r="L595" s="82"/>
    </row>
    <row r="596" spans="1:12" hidden="1" x14ac:dyDescent="0.2"/>
    <row r="597" spans="1:12" hidden="1" x14ac:dyDescent="0.2"/>
    <row r="598" spans="1:12" hidden="1" x14ac:dyDescent="0.2"/>
    <row r="599" spans="1:12" hidden="1" x14ac:dyDescent="0.2"/>
    <row r="600" spans="1:12" hidden="1" x14ac:dyDescent="0.2">
      <c r="A600" s="43" t="s">
        <v>3</v>
      </c>
      <c r="B600" s="44" t="s">
        <v>4</v>
      </c>
      <c r="C600" s="45" t="s">
        <v>5</v>
      </c>
      <c r="D600" s="44" t="s">
        <v>6</v>
      </c>
      <c r="E600" s="44" t="s">
        <v>7</v>
      </c>
      <c r="F600" s="44"/>
      <c r="G600" s="46"/>
      <c r="H600" s="44"/>
      <c r="I600" s="47"/>
    </row>
    <row r="601" spans="1:12" hidden="1" x14ac:dyDescent="0.2">
      <c r="A601" s="43" t="s">
        <v>51</v>
      </c>
      <c r="B601" s="44"/>
      <c r="C601" s="45">
        <v>2005</v>
      </c>
      <c r="D601" s="44" t="s">
        <v>12</v>
      </c>
      <c r="E601" s="44">
        <v>2007</v>
      </c>
      <c r="F601" s="44"/>
      <c r="G601" s="46"/>
      <c r="H601" s="44"/>
      <c r="I601" s="47"/>
    </row>
    <row r="602" spans="1:12" hidden="1" x14ac:dyDescent="0.2">
      <c r="A602" s="63"/>
      <c r="B602" s="64"/>
      <c r="C602" s="93"/>
      <c r="D602" s="93"/>
      <c r="E602" s="93"/>
      <c r="F602" s="64"/>
      <c r="G602" s="76"/>
      <c r="H602" s="64"/>
      <c r="I602" s="99"/>
    </row>
    <row r="603" spans="1:12" hidden="1" x14ac:dyDescent="0.2">
      <c r="A603" s="43"/>
      <c r="B603" s="44"/>
      <c r="C603" s="45"/>
      <c r="D603" s="44"/>
      <c r="E603" s="44"/>
      <c r="F603" s="44"/>
      <c r="G603" s="46"/>
      <c r="H603" s="44"/>
      <c r="I603" s="47"/>
    </row>
    <row r="604" spans="1:12" hidden="1" x14ac:dyDescent="0.2">
      <c r="A604" s="43"/>
      <c r="B604" s="44"/>
      <c r="C604" s="45"/>
      <c r="D604" s="44"/>
      <c r="E604" s="44"/>
      <c r="F604" s="44"/>
      <c r="G604" s="46"/>
      <c r="H604" s="44"/>
      <c r="I604" s="47"/>
    </row>
    <row r="605" spans="1:12" x14ac:dyDescent="0.2">
      <c r="A605" s="63"/>
      <c r="B605" s="64" t="s">
        <v>183</v>
      </c>
      <c r="C605" s="93"/>
      <c r="D605" s="93"/>
      <c r="E605" s="93"/>
      <c r="F605" s="64"/>
      <c r="G605" s="76"/>
      <c r="H605" s="64"/>
      <c r="I605" s="99"/>
    </row>
    <row r="606" spans="1:12" x14ac:dyDescent="0.2">
      <c r="A606" s="63" t="s">
        <v>57</v>
      </c>
      <c r="B606" s="55" t="s">
        <v>184</v>
      </c>
      <c r="F606" s="76">
        <v>60.61</v>
      </c>
      <c r="G606" s="76">
        <v>121.21</v>
      </c>
      <c r="H606" s="76">
        <v>72.2</v>
      </c>
      <c r="I606" s="57">
        <f>H606/G606*100</f>
        <v>59.566042405742103</v>
      </c>
      <c r="K606" s="67"/>
    </row>
    <row r="607" spans="1:12" hidden="1" x14ac:dyDescent="0.2">
      <c r="A607" s="91">
        <v>814</v>
      </c>
      <c r="B607" s="55" t="s">
        <v>185</v>
      </c>
    </row>
    <row r="608" spans="1:12" x14ac:dyDescent="0.2">
      <c r="A608" s="54">
        <v>821</v>
      </c>
      <c r="B608" s="55" t="s">
        <v>186</v>
      </c>
      <c r="C608">
        <v>1812</v>
      </c>
      <c r="D608">
        <v>1812</v>
      </c>
      <c r="E608">
        <v>1812</v>
      </c>
      <c r="F608" s="55">
        <v>60.61</v>
      </c>
      <c r="G608" s="124">
        <v>121.21</v>
      </c>
      <c r="H608" s="55">
        <v>72.2</v>
      </c>
      <c r="I608" s="57">
        <f>H608/G608*100</f>
        <v>59.566042405742103</v>
      </c>
    </row>
    <row r="609" spans="1:12" hidden="1" x14ac:dyDescent="0.2">
      <c r="A609" s="54" t="s">
        <v>187</v>
      </c>
      <c r="B609" s="55" t="s">
        <v>188</v>
      </c>
      <c r="C609">
        <v>590</v>
      </c>
      <c r="D609">
        <v>590</v>
      </c>
      <c r="E609">
        <v>590</v>
      </c>
    </row>
    <row r="610" spans="1:12" hidden="1" x14ac:dyDescent="0.2">
      <c r="A610" s="43"/>
      <c r="B610" s="44"/>
      <c r="C610" s="45"/>
      <c r="D610" s="44"/>
      <c r="E610" s="44"/>
      <c r="F610" s="44"/>
      <c r="G610" s="46"/>
      <c r="H610" s="44"/>
    </row>
    <row r="611" spans="1:12" hidden="1" x14ac:dyDescent="0.2">
      <c r="A611" s="43"/>
      <c r="B611" s="44"/>
      <c r="C611" s="45"/>
      <c r="D611" s="44"/>
      <c r="E611" s="44"/>
      <c r="F611" s="44"/>
      <c r="G611" s="46"/>
      <c r="H611" s="44"/>
    </row>
    <row r="612" spans="1:12" x14ac:dyDescent="0.2">
      <c r="A612" s="122" t="s">
        <v>17</v>
      </c>
      <c r="D612">
        <v>400</v>
      </c>
      <c r="E612">
        <v>1600</v>
      </c>
      <c r="F612" s="64">
        <v>5.33</v>
      </c>
      <c r="G612" s="76">
        <v>15</v>
      </c>
      <c r="H612" s="68">
        <v>15</v>
      </c>
      <c r="I612" s="57">
        <v>0</v>
      </c>
    </row>
    <row r="613" spans="1:12" x14ac:dyDescent="0.2">
      <c r="A613" s="54">
        <v>824</v>
      </c>
      <c r="B613" s="55" t="s">
        <v>189</v>
      </c>
      <c r="F613" s="55">
        <v>1.88</v>
      </c>
      <c r="H613" s="55">
        <v>0</v>
      </c>
      <c r="I613" s="57">
        <v>0</v>
      </c>
      <c r="K613" s="81"/>
      <c r="L613" s="82"/>
    </row>
    <row r="614" spans="1:12" hidden="1" x14ac:dyDescent="0.2">
      <c r="I614" s="57" t="e">
        <f>H614/G614*100</f>
        <v>#DIV/0!</v>
      </c>
      <c r="K614" s="81"/>
      <c r="L614" s="82"/>
    </row>
    <row r="615" spans="1:12" hidden="1" x14ac:dyDescent="0.2">
      <c r="A615" s="122"/>
      <c r="F615" s="64"/>
      <c r="G615" s="76"/>
      <c r="H615" s="64"/>
      <c r="I615" s="57" t="e">
        <f>H615/G615*100</f>
        <v>#DIV/0!</v>
      </c>
    </row>
    <row r="616" spans="1:12" hidden="1" x14ac:dyDescent="0.2">
      <c r="A616" s="54">
        <v>824</v>
      </c>
      <c r="B616" s="55" t="s">
        <v>190</v>
      </c>
      <c r="C616">
        <v>108</v>
      </c>
      <c r="D616">
        <v>109</v>
      </c>
      <c r="E616">
        <v>0</v>
      </c>
    </row>
    <row r="617" spans="1:12" hidden="1" x14ac:dyDescent="0.2">
      <c r="C617" t="s">
        <v>15</v>
      </c>
      <c r="I617" s="57" t="e">
        <f>H617/G617*100</f>
        <v>#DIV/0!</v>
      </c>
      <c r="K617" s="81"/>
      <c r="L617" s="82"/>
    </row>
    <row r="618" spans="1:12" x14ac:dyDescent="0.2">
      <c r="A618" s="54">
        <v>819</v>
      </c>
      <c r="B618" s="55" t="s">
        <v>191</v>
      </c>
      <c r="F618" s="55">
        <v>3.45</v>
      </c>
      <c r="G618" s="56">
        <v>15</v>
      </c>
      <c r="H618" s="55">
        <v>15</v>
      </c>
      <c r="I618" s="57">
        <v>0</v>
      </c>
      <c r="K618" s="81"/>
      <c r="L618" s="82"/>
    </row>
    <row r="619" spans="1:12" x14ac:dyDescent="0.2">
      <c r="A619" s="63" t="s">
        <v>97</v>
      </c>
      <c r="B619" s="64" t="s">
        <v>98</v>
      </c>
      <c r="F619" s="55">
        <v>0</v>
      </c>
      <c r="G619" s="76">
        <v>13.76</v>
      </c>
      <c r="H619" s="64">
        <v>6.34</v>
      </c>
      <c r="I619" s="57">
        <f>H619/G619*100</f>
        <v>46.075581395348834</v>
      </c>
      <c r="K619" s="81"/>
      <c r="L619" s="82"/>
    </row>
    <row r="620" spans="1:12" x14ac:dyDescent="0.2">
      <c r="A620" s="54">
        <v>824</v>
      </c>
      <c r="B620" s="55" t="s">
        <v>192</v>
      </c>
      <c r="G620" s="56">
        <v>13.76</v>
      </c>
      <c r="H620" s="55">
        <v>6.34</v>
      </c>
      <c r="I620" s="57">
        <f>H620/G620*100</f>
        <v>46.075581395348834</v>
      </c>
      <c r="K620" s="81"/>
      <c r="L620" s="82"/>
    </row>
    <row r="621" spans="1:12" x14ac:dyDescent="0.2">
      <c r="A621" s="63" t="s">
        <v>63</v>
      </c>
      <c r="B621" s="64" t="s">
        <v>64</v>
      </c>
      <c r="F621" s="55">
        <v>0</v>
      </c>
      <c r="G621" s="76">
        <v>3</v>
      </c>
      <c r="H621" s="64">
        <v>1.46</v>
      </c>
      <c r="I621" s="57">
        <f>H621/G621*100</f>
        <v>48.666666666666664</v>
      </c>
      <c r="K621" s="81"/>
      <c r="L621" s="82"/>
    </row>
    <row r="622" spans="1:12" x14ac:dyDescent="0.2">
      <c r="A622" s="54">
        <v>824</v>
      </c>
      <c r="B622" s="55" t="s">
        <v>190</v>
      </c>
      <c r="G622" s="56">
        <v>3</v>
      </c>
      <c r="H622" s="55">
        <v>1.46</v>
      </c>
      <c r="I622" s="57">
        <f>H622/G622*100</f>
        <v>48.666666666666664</v>
      </c>
      <c r="K622" s="81"/>
      <c r="L622" s="82"/>
    </row>
    <row r="623" spans="1:12" x14ac:dyDescent="0.2">
      <c r="K623" s="81"/>
      <c r="L623" s="82"/>
    </row>
    <row r="624" spans="1:12" ht="18" x14ac:dyDescent="0.25">
      <c r="B624" s="118" t="s">
        <v>193</v>
      </c>
      <c r="C624" s="119">
        <f>SUM(C606:C616)</f>
        <v>2510</v>
      </c>
      <c r="D624" s="119">
        <f>SUM(D606:D616)</f>
        <v>2911</v>
      </c>
      <c r="E624" s="119">
        <f>SUM(E606:E616)</f>
        <v>4002</v>
      </c>
      <c r="F624" s="67">
        <v>65.94</v>
      </c>
      <c r="G624" s="67">
        <f>G621+G619+G612+G606</f>
        <v>152.97</v>
      </c>
      <c r="H624" s="67">
        <f>H621+H619+H612+H606</f>
        <v>95</v>
      </c>
      <c r="I624" s="57">
        <f>H624/G624*100</f>
        <v>62.103680460220957</v>
      </c>
      <c r="J624" s="76"/>
      <c r="K624" s="67"/>
      <c r="L624" s="82"/>
    </row>
    <row r="625" spans="1:13" hidden="1" x14ac:dyDescent="0.2"/>
    <row r="627" spans="1:13" ht="18.75" x14ac:dyDescent="0.3">
      <c r="B627" s="118" t="s">
        <v>194</v>
      </c>
      <c r="C627" s="119">
        <f>C624+C595+C497</f>
        <v>104165</v>
      </c>
      <c r="D627" s="119">
        <f>D624+D595+D497</f>
        <v>69353</v>
      </c>
      <c r="E627" s="119">
        <f>E624+E595+E497</f>
        <v>96954</v>
      </c>
      <c r="F627" s="128">
        <v>1525.94</v>
      </c>
      <c r="G627" s="120">
        <f>G624+G595+G497</f>
        <v>3473.6800000000003</v>
      </c>
      <c r="H627" s="120">
        <f>H624+H595+H497</f>
        <v>1677.37</v>
      </c>
      <c r="I627" s="57">
        <f>H627/G627*100</f>
        <v>48.287982773312443</v>
      </c>
      <c r="J627" s="128"/>
      <c r="K627" s="120"/>
      <c r="L627" s="82"/>
    </row>
    <row r="628" spans="1:13" hidden="1" x14ac:dyDescent="0.2">
      <c r="A628" s="43" t="s">
        <v>3</v>
      </c>
      <c r="B628" s="44" t="s">
        <v>4</v>
      </c>
      <c r="C628" s="45" t="s">
        <v>5</v>
      </c>
      <c r="D628" s="44" t="s">
        <v>6</v>
      </c>
      <c r="E628" s="44" t="s">
        <v>7</v>
      </c>
      <c r="F628" s="44"/>
      <c r="G628" s="46"/>
      <c r="H628" s="44"/>
      <c r="I628" s="47" t="s">
        <v>10</v>
      </c>
      <c r="J628" s="48"/>
      <c r="K628" s="49"/>
      <c r="L628" s="84"/>
      <c r="M628" s="60" t="s">
        <v>122</v>
      </c>
    </row>
    <row r="629" spans="1:13" hidden="1" x14ac:dyDescent="0.2">
      <c r="A629" s="43" t="s">
        <v>51</v>
      </c>
      <c r="B629" s="44"/>
      <c r="C629" s="45">
        <v>2005</v>
      </c>
      <c r="D629" s="44" t="s">
        <v>12</v>
      </c>
      <c r="E629" s="44">
        <v>2007</v>
      </c>
      <c r="F629" s="44"/>
      <c r="G629" s="46"/>
      <c r="H629" s="44"/>
      <c r="I629" s="47" t="s">
        <v>14</v>
      </c>
      <c r="J629" s="44"/>
      <c r="K629" s="51"/>
      <c r="L629" s="82"/>
    </row>
    <row r="631" spans="1:13" ht="15.75" x14ac:dyDescent="0.25">
      <c r="A631" s="54" t="s">
        <v>195</v>
      </c>
      <c r="B631" s="105" t="s">
        <v>196</v>
      </c>
      <c r="F631" s="64">
        <v>1261.8599999999999</v>
      </c>
      <c r="G631" s="76">
        <v>2871.22</v>
      </c>
      <c r="H631" s="76"/>
      <c r="I631" s="57">
        <f>H631/G631*100</f>
        <v>0</v>
      </c>
    </row>
    <row r="632" spans="1:13" ht="15.75" x14ac:dyDescent="0.25">
      <c r="B632" s="129"/>
    </row>
    <row r="633" spans="1:13" ht="12.75" hidden="1" x14ac:dyDescent="0.2">
      <c r="B633"/>
      <c r="G633" s="130"/>
    </row>
    <row r="634" spans="1:13" ht="12.75" hidden="1" x14ac:dyDescent="0.2">
      <c r="B634"/>
      <c r="G634" s="130"/>
    </row>
    <row r="635" spans="1:13" ht="12.75" hidden="1" x14ac:dyDescent="0.2">
      <c r="B635"/>
      <c r="G635" s="130"/>
    </row>
    <row r="636" spans="1:13" ht="12.75" hidden="1" x14ac:dyDescent="0.2">
      <c r="B636"/>
      <c r="G636" s="130"/>
    </row>
    <row r="637" spans="1:13" ht="12.75" hidden="1" x14ac:dyDescent="0.2">
      <c r="B637"/>
      <c r="G637" s="130"/>
    </row>
    <row r="638" spans="1:13" ht="12.75" hidden="1" x14ac:dyDescent="0.2">
      <c r="B638"/>
      <c r="G638" s="130"/>
    </row>
    <row r="639" spans="1:13" ht="12.75" hidden="1" x14ac:dyDescent="0.2">
      <c r="B639"/>
      <c r="G639" s="130"/>
    </row>
    <row r="640" spans="1:13" ht="12.75" hidden="1" x14ac:dyDescent="0.2">
      <c r="B640"/>
      <c r="G640" s="130"/>
    </row>
    <row r="641" spans="2:12" ht="12.75" hidden="1" x14ac:dyDescent="0.2">
      <c r="B641"/>
      <c r="G641" s="130"/>
    </row>
    <row r="642" spans="2:12" ht="12.75" hidden="1" x14ac:dyDescent="0.2">
      <c r="B642"/>
      <c r="G642" s="130"/>
    </row>
    <row r="643" spans="2:12" ht="12.75" hidden="1" x14ac:dyDescent="0.2">
      <c r="B643"/>
      <c r="G643" s="130"/>
    </row>
    <row r="644" spans="2:12" ht="12.75" hidden="1" x14ac:dyDescent="0.2">
      <c r="B644"/>
      <c r="G644" s="130"/>
    </row>
    <row r="645" spans="2:12" ht="12.75" hidden="1" x14ac:dyDescent="0.2">
      <c r="B645"/>
      <c r="G645" s="130"/>
    </row>
    <row r="646" spans="2:12" ht="12.75" hidden="1" x14ac:dyDescent="0.2">
      <c r="B646"/>
      <c r="G646" s="130"/>
      <c r="I646" s="57" t="e">
        <f>H646/G646*100</f>
        <v>#DIV/0!</v>
      </c>
    </row>
    <row r="647" spans="2:12" ht="12.75" hidden="1" x14ac:dyDescent="0.2">
      <c r="B647"/>
      <c r="G647" s="130"/>
      <c r="I647" s="57" t="e">
        <f>H647/G647*100</f>
        <v>#DIV/0!</v>
      </c>
    </row>
    <row r="648" spans="2:12" ht="18" hidden="1" x14ac:dyDescent="0.25">
      <c r="B648"/>
      <c r="G648" s="131">
        <f>SUM(G632:G647)</f>
        <v>0</v>
      </c>
      <c r="I648" s="57" t="e">
        <f>H648/G648*100</f>
        <v>#DIV/0!</v>
      </c>
    </row>
    <row r="649" spans="2:12" hidden="1" x14ac:dyDescent="0.2">
      <c r="B649"/>
    </row>
    <row r="650" spans="2:12" hidden="1" x14ac:dyDescent="0.2">
      <c r="B650"/>
    </row>
    <row r="651" spans="2:12" hidden="1" x14ac:dyDescent="0.2">
      <c r="B651"/>
    </row>
    <row r="652" spans="2:12" hidden="1" x14ac:dyDescent="0.2">
      <c r="B652"/>
      <c r="I652" s="57" t="e">
        <f>H652/G652*100</f>
        <v>#DIV/0!</v>
      </c>
    </row>
    <row r="653" spans="2:12" hidden="1" x14ac:dyDescent="0.2">
      <c r="B653" t="s">
        <v>197</v>
      </c>
    </row>
    <row r="654" spans="2:12" hidden="1" x14ac:dyDescent="0.2">
      <c r="B654" t="s">
        <v>198</v>
      </c>
    </row>
    <row r="655" spans="2:12" hidden="1" x14ac:dyDescent="0.2">
      <c r="B655" t="s">
        <v>199</v>
      </c>
      <c r="D655">
        <v>10900</v>
      </c>
      <c r="K655" s="81"/>
      <c r="L655" s="82"/>
    </row>
    <row r="656" spans="2:12" hidden="1" x14ac:dyDescent="0.2">
      <c r="B656" t="s">
        <v>200</v>
      </c>
      <c r="D656">
        <v>1120</v>
      </c>
      <c r="J656" s="58" t="s">
        <v>201</v>
      </c>
      <c r="K656" s="81"/>
      <c r="L656" s="82"/>
    </row>
    <row r="657" spans="2:12" hidden="1" x14ac:dyDescent="0.2">
      <c r="B657" t="s">
        <v>202</v>
      </c>
      <c r="D657">
        <v>2200</v>
      </c>
      <c r="K657" s="81"/>
      <c r="L657" s="82"/>
    </row>
    <row r="658" spans="2:12" hidden="1" x14ac:dyDescent="0.2">
      <c r="B658" t="s">
        <v>203</v>
      </c>
      <c r="D658">
        <v>410</v>
      </c>
      <c r="K658" s="81"/>
      <c r="L658" s="82"/>
    </row>
    <row r="659" spans="2:12" hidden="1" x14ac:dyDescent="0.2">
      <c r="B659" t="s">
        <v>204</v>
      </c>
      <c r="D659">
        <v>1950</v>
      </c>
      <c r="J659" s="58" t="s">
        <v>205</v>
      </c>
      <c r="K659" s="81"/>
      <c r="L659" s="82"/>
    </row>
    <row r="660" spans="2:12" hidden="1" x14ac:dyDescent="0.2">
      <c r="B660"/>
      <c r="D660">
        <v>23110</v>
      </c>
      <c r="J660" s="58" t="s">
        <v>206</v>
      </c>
      <c r="K660" s="81"/>
      <c r="L660" s="82"/>
    </row>
    <row r="661" spans="2:12" hidden="1" x14ac:dyDescent="0.2">
      <c r="B661"/>
      <c r="D661">
        <v>770</v>
      </c>
      <c r="K661" s="81"/>
      <c r="L661" s="82"/>
    </row>
    <row r="662" spans="2:12" hidden="1" x14ac:dyDescent="0.2">
      <c r="B662"/>
      <c r="D662">
        <v>3000</v>
      </c>
    </row>
    <row r="663" spans="2:12" hidden="1" x14ac:dyDescent="0.2">
      <c r="B663" t="s">
        <v>207</v>
      </c>
      <c r="D663">
        <v>260</v>
      </c>
    </row>
    <row r="664" spans="2:12" ht="18" hidden="1" x14ac:dyDescent="0.25">
      <c r="B664" s="132"/>
      <c r="D664" s="119">
        <f>SUM(D655:D663)</f>
        <v>43720</v>
      </c>
      <c r="F664" s="133"/>
      <c r="G664" s="133"/>
      <c r="H664" s="133"/>
      <c r="I664" s="57" t="e">
        <f>H664/G664*100</f>
        <v>#DIV/0!</v>
      </c>
      <c r="K664" s="81"/>
      <c r="L664" s="82"/>
    </row>
    <row r="665" spans="2:12" hidden="1" x14ac:dyDescent="0.2"/>
    <row r="666" spans="2:12" ht="18.75" x14ac:dyDescent="0.3">
      <c r="B666" s="118" t="s">
        <v>208</v>
      </c>
      <c r="D666" s="119">
        <f>D664+D627</f>
        <v>113073</v>
      </c>
      <c r="E666" s="127">
        <f>E664+E627</f>
        <v>96954</v>
      </c>
      <c r="F666" s="134">
        <v>2787.8</v>
      </c>
      <c r="G666" s="134">
        <f>G627+G631</f>
        <v>6344.9</v>
      </c>
      <c r="H666" s="134">
        <f>H627+H631</f>
        <v>1677.37</v>
      </c>
      <c r="I666" s="57">
        <v>0</v>
      </c>
      <c r="J666" s="128"/>
      <c r="K666" s="120"/>
      <c r="L666" s="109"/>
    </row>
  </sheetData>
  <sheetProtection selectLockedCells="1" selectUnlockedCells="1"/>
  <printOptions gridLines="1"/>
  <pageMargins left="0.78749999999999998" right="0.4826388888888889" top="0.78749999999999998" bottom="1.0527777777777778" header="0.51180555555555551" footer="0.78749999999999998"/>
  <pageSetup paperSize="9" orientation="portrait" useFirstPageNumber="1" r:id="rId1"/>
  <headerFooter alignWithMargins="0">
    <oddFooter>&amp;C&amp;"Times New Roman,Normálne"&amp;12Strana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 rozpočtu III.Q.2016v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2017-08-23T13:59:59Z</cp:lastPrinted>
  <dcterms:created xsi:type="dcterms:W3CDTF">2017-06-29T12:21:35Z</dcterms:created>
  <dcterms:modified xsi:type="dcterms:W3CDTF">2017-08-23T14:02:08Z</dcterms:modified>
</cp:coreProperties>
</file>