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5" yWindow="4995" windowWidth="21510" windowHeight="5055"/>
  </bookViews>
  <sheets>
    <sheet name="Hárok1" sheetId="1" r:id="rId1"/>
  </sheets>
  <calcPr calcId="144525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70" i="1" l="1"/>
  <c r="K543" i="1"/>
  <c r="K84" i="1"/>
  <c r="J84" i="1"/>
  <c r="I84" i="1"/>
  <c r="K373" i="1"/>
  <c r="J373" i="1"/>
  <c r="K204" i="1"/>
  <c r="J204" i="1"/>
  <c r="K193" i="1"/>
  <c r="J193" i="1"/>
  <c r="K160" i="1"/>
  <c r="H63" i="1" l="1"/>
  <c r="I610" i="1" l="1"/>
  <c r="I570" i="1"/>
  <c r="I543" i="1"/>
  <c r="I394" i="1"/>
  <c r="I373" i="1"/>
  <c r="I282" i="1"/>
  <c r="I263" i="1"/>
  <c r="I251" i="1"/>
  <c r="I204" i="1"/>
  <c r="I193" i="1"/>
  <c r="I185" i="1"/>
  <c r="I160" i="1"/>
  <c r="I148" i="1"/>
  <c r="I140" i="1"/>
  <c r="I128" i="1"/>
  <c r="I109" i="1"/>
  <c r="I63" i="1"/>
  <c r="I10" i="1"/>
  <c r="H610" i="1"/>
  <c r="F573" i="1"/>
  <c r="F606" i="1" s="1"/>
  <c r="J570" i="1"/>
  <c r="H570" i="1"/>
  <c r="D570" i="1"/>
  <c r="J543" i="1"/>
  <c r="H543" i="1"/>
  <c r="D454" i="1"/>
  <c r="E445" i="1"/>
  <c r="K438" i="1"/>
  <c r="E438" i="1"/>
  <c r="K394" i="1"/>
  <c r="J394" i="1"/>
  <c r="H394" i="1"/>
  <c r="G394" i="1"/>
  <c r="F394" i="1"/>
  <c r="E394" i="1"/>
  <c r="H373" i="1"/>
  <c r="G373" i="1"/>
  <c r="F373" i="1"/>
  <c r="E373" i="1"/>
  <c r="K282" i="1"/>
  <c r="J282" i="1"/>
  <c r="H282" i="1"/>
  <c r="G282" i="1"/>
  <c r="F282" i="1"/>
  <c r="E282" i="1"/>
  <c r="K263" i="1"/>
  <c r="J263" i="1"/>
  <c r="H263" i="1"/>
  <c r="G263" i="1"/>
  <c r="E263" i="1"/>
  <c r="J251" i="1"/>
  <c r="H204" i="1"/>
  <c r="G204" i="1"/>
  <c r="F204" i="1"/>
  <c r="E204" i="1"/>
  <c r="H193" i="1"/>
  <c r="G193" i="1"/>
  <c r="F193" i="1"/>
  <c r="E193" i="1"/>
  <c r="K185" i="1"/>
  <c r="J185" i="1"/>
  <c r="H185" i="1"/>
  <c r="G185" i="1"/>
  <c r="E185" i="1"/>
  <c r="J160" i="1"/>
  <c r="H160" i="1"/>
  <c r="G160" i="1"/>
  <c r="E160" i="1"/>
  <c r="K148" i="1"/>
  <c r="J148" i="1"/>
  <c r="H148" i="1"/>
  <c r="G148" i="1"/>
  <c r="F148" i="1"/>
  <c r="E148" i="1"/>
  <c r="K140" i="1"/>
  <c r="J140" i="1"/>
  <c r="H140" i="1"/>
  <c r="G140" i="1"/>
  <c r="F140" i="1"/>
  <c r="E140" i="1"/>
  <c r="K128" i="1"/>
  <c r="J128" i="1"/>
  <c r="H128" i="1"/>
  <c r="G128" i="1"/>
  <c r="F128" i="1"/>
  <c r="E128" i="1"/>
  <c r="K109" i="1"/>
  <c r="J109" i="1"/>
  <c r="H109" i="1"/>
  <c r="G109" i="1"/>
  <c r="F109" i="1"/>
  <c r="E109" i="1"/>
  <c r="H84" i="1"/>
  <c r="G84" i="1"/>
  <c r="G454" i="1" s="1"/>
  <c r="F84" i="1"/>
  <c r="E84" i="1"/>
  <c r="K63" i="1"/>
  <c r="J63" i="1"/>
  <c r="E63" i="1"/>
  <c r="K10" i="1"/>
  <c r="J10" i="1"/>
  <c r="H10" i="1"/>
  <c r="G10" i="1"/>
  <c r="F10" i="1"/>
  <c r="E10" i="1"/>
  <c r="K454" i="1" l="1"/>
  <c r="K573" i="1" s="1"/>
  <c r="K611" i="1" s="1"/>
  <c r="E454" i="1"/>
  <c r="E573" i="1" s="1"/>
  <c r="E606" i="1" s="1"/>
  <c r="D573" i="1"/>
  <c r="D606" i="1" s="1"/>
  <c r="G573" i="1"/>
  <c r="I454" i="1"/>
  <c r="I573" i="1" s="1"/>
  <c r="I611" i="1" s="1"/>
  <c r="H454" i="1"/>
  <c r="H573" i="1" s="1"/>
  <c r="H611" i="1" s="1"/>
  <c r="J454" i="1"/>
  <c r="J573" i="1" s="1"/>
  <c r="J611" i="1" s="1"/>
</calcChain>
</file>

<file path=xl/sharedStrings.xml><?xml version="1.0" encoding="utf-8"?>
<sst xmlns="http://schemas.openxmlformats.org/spreadsheetml/2006/main" count="461" uniqueCount="265">
  <si>
    <r>
      <rPr>
        <sz val="10"/>
        <rFont val="Arial"/>
        <family val="2"/>
        <charset val="238"/>
      </rPr>
      <t xml:space="preserve">                                                                                                       </t>
    </r>
    <r>
      <rPr>
        <b/>
        <sz val="14"/>
        <rFont val="Arial"/>
        <family val="2"/>
        <charset val="238"/>
      </rPr>
      <t xml:space="preserve">    Výdavková časť</t>
    </r>
  </si>
  <si>
    <r>
      <rPr>
        <sz val="10"/>
        <rFont val="Arial"/>
        <family val="2"/>
        <charset val="238"/>
      </rPr>
      <t xml:space="preserve">                                                                                                          </t>
    </r>
    <r>
      <rPr>
        <b/>
        <sz val="14"/>
        <rFont val="Arial"/>
        <family val="2"/>
        <charset val="238"/>
      </rPr>
      <t xml:space="preserve">   v tis.eur</t>
    </r>
  </si>
  <si>
    <t>Ekon. Klasif.</t>
  </si>
  <si>
    <t>názov</t>
  </si>
  <si>
    <t>skutoč.</t>
  </si>
  <si>
    <t>Rozpočet</t>
  </si>
  <si>
    <t>poznámky</t>
  </si>
  <si>
    <t>kód</t>
  </si>
  <si>
    <t>Bežné výdavky</t>
  </si>
  <si>
    <t>Výdavky verejnej správy</t>
  </si>
  <si>
    <t>Mzdy, platy, ostatné os.vyrov.</t>
  </si>
  <si>
    <t>Poistné a príspevok do poist.</t>
  </si>
  <si>
    <t>cestovné náhrady</t>
  </si>
  <si>
    <t>energie,voda a komunikácie</t>
  </si>
  <si>
    <t>materiál</t>
  </si>
  <si>
    <t>licencie Korvin,tlačiarne</t>
  </si>
  <si>
    <t>mat.,čistiace,tlačivá,kanc.</t>
  </si>
  <si>
    <t>primátor, pred.</t>
  </si>
  <si>
    <t>Dopravné</t>
  </si>
  <si>
    <t>PHM,servis,prenájom</t>
  </si>
  <si>
    <t>Rutinná a štand.údržba</t>
  </si>
  <si>
    <t>budova ,kotolna,VT,kanc.</t>
  </si>
  <si>
    <t>výhľad</t>
  </si>
  <si>
    <t>Služby</t>
  </si>
  <si>
    <t>rozmnož.fotoslužby..</t>
  </si>
  <si>
    <t>geom.plány</t>
  </si>
  <si>
    <t>súdne a administ.,právne</t>
  </si>
  <si>
    <t xml:space="preserve"> </t>
  </si>
  <si>
    <t>v zmysle zákona</t>
  </si>
  <si>
    <t>Transfery</t>
  </si>
  <si>
    <t>odstupné, PN, odchodné</t>
  </si>
  <si>
    <t>fin.výnosy</t>
  </si>
  <si>
    <t>leasing</t>
  </si>
  <si>
    <t>01.1.2.</t>
  </si>
  <si>
    <t>Finančná a rozpočtová oblasť</t>
  </si>
  <si>
    <t>služby</t>
  </si>
  <si>
    <t>01.3.3.</t>
  </si>
  <si>
    <t>Iné všeob.služby - matrika</t>
  </si>
  <si>
    <t>mzdy,platy,ostatné os.vyr.</t>
  </si>
  <si>
    <t>poistné a príspevok do poisť.</t>
  </si>
  <si>
    <t>01.6.0.</t>
  </si>
  <si>
    <t>Všeobecné verejné služby</t>
  </si>
  <si>
    <t>Tovary a služby</t>
  </si>
  <si>
    <t>útulok</t>
  </si>
  <si>
    <t>01.7.0.</t>
  </si>
  <si>
    <t>Verejný dlh - úroky</t>
  </si>
  <si>
    <t>úroky</t>
  </si>
  <si>
    <t>02.2.0.</t>
  </si>
  <si>
    <t>Civilná obrana</t>
  </si>
  <si>
    <t>03.1.0.</t>
  </si>
  <si>
    <t>Verejný poriadok a bezpeč.</t>
  </si>
  <si>
    <t>mzdy,platy,ostat.os.vyrov.</t>
  </si>
  <si>
    <t>9 ludí</t>
  </si>
  <si>
    <t>energie, voda a komunikácie</t>
  </si>
  <si>
    <t>odevy, vyb.kanc.,výstroj</t>
  </si>
  <si>
    <t>PHM,servis</t>
  </si>
  <si>
    <t>Rutinná a štandardná údržba</t>
  </si>
  <si>
    <t>pozáručný servis kam.systému</t>
  </si>
  <si>
    <t>transfery</t>
  </si>
  <si>
    <t>03.2.0.</t>
  </si>
  <si>
    <t>Požiarna ochrana</t>
  </si>
  <si>
    <t xml:space="preserve">Služby </t>
  </si>
  <si>
    <t>dotacia</t>
  </si>
  <si>
    <t>04.1.2.</t>
  </si>
  <si>
    <t>Všeob.prac.oblasť-aktiv. č.</t>
  </si>
  <si>
    <t>610,620,</t>
  </si>
  <si>
    <t>mzdy,odvody</t>
  </si>
  <si>
    <t>04.4.3.</t>
  </si>
  <si>
    <t>Výstavba</t>
  </si>
  <si>
    <t>Služby-územný plán</t>
  </si>
  <si>
    <t>04.5.1.</t>
  </si>
  <si>
    <t>Cestná doprava</t>
  </si>
  <si>
    <t>Transfery-MHD</t>
  </si>
  <si>
    <t>04.7.3.</t>
  </si>
  <si>
    <t>Cestovný ruch</t>
  </si>
  <si>
    <t>05.1.0.</t>
  </si>
  <si>
    <t>Nakladanie s odpadmi</t>
  </si>
  <si>
    <t>nájom nádob</t>
  </si>
  <si>
    <t>05.2.0.</t>
  </si>
  <si>
    <t>Nakladanie s odpad. vodami</t>
  </si>
  <si>
    <t>zrážkové vody</t>
  </si>
  <si>
    <t>05.4.0.</t>
  </si>
  <si>
    <t>Ochrana prírody</t>
  </si>
  <si>
    <t>transfer - ochrana prírody</t>
  </si>
  <si>
    <t>výruby</t>
  </si>
  <si>
    <t>06.1.0.</t>
  </si>
  <si>
    <t>Rozvoj bývania</t>
  </si>
  <si>
    <t>transfer bytové hospodárstvo</t>
  </si>
  <si>
    <t>opravy buniek</t>
  </si>
  <si>
    <t>06.2.0.</t>
  </si>
  <si>
    <t>Rozvoj obcí</t>
  </si>
  <si>
    <t>mzdy- sezonni prac.</t>
  </si>
  <si>
    <t>poistné - sezonni prac.</t>
  </si>
  <si>
    <t xml:space="preserve">materiál - </t>
  </si>
  <si>
    <t>dopravné - prac.stroje</t>
  </si>
  <si>
    <t>údržba prac.strojov</t>
  </si>
  <si>
    <t>fin.výnos</t>
  </si>
  <si>
    <t>prenájom pozemkov</t>
  </si>
  <si>
    <t>opravy budov</t>
  </si>
  <si>
    <t>635006  1</t>
  </si>
  <si>
    <t>údržba - ihriská</t>
  </si>
  <si>
    <t>635006  11</t>
  </si>
  <si>
    <t>oprava budovy MsU</t>
  </si>
  <si>
    <t>výmena časti okien</t>
  </si>
  <si>
    <t>WC</t>
  </si>
  <si>
    <t>635006  2</t>
  </si>
  <si>
    <t>verejná zeleň-služby</t>
  </si>
  <si>
    <t>635006  3</t>
  </si>
  <si>
    <t>verejná zelen - úprava parkov</t>
  </si>
  <si>
    <t>635006  4</t>
  </si>
  <si>
    <t>údržba-verejné priestanstvo</t>
  </si>
  <si>
    <t>635006  5</t>
  </si>
  <si>
    <t>údržba-mestský rozhlas</t>
  </si>
  <si>
    <t>všeob.služby-čistenie mesta</t>
  </si>
  <si>
    <t>Kafendova rôzne</t>
  </si>
  <si>
    <t>špec.služby-revízie</t>
  </si>
  <si>
    <t>637005  1</t>
  </si>
  <si>
    <t>špec.služby-pož.technik</t>
  </si>
  <si>
    <t>06.4.0.</t>
  </si>
  <si>
    <t>Verejné osvetlenie</t>
  </si>
  <si>
    <t>el. energia</t>
  </si>
  <si>
    <t>vianočná výzdoba</t>
  </si>
  <si>
    <t>doplnenie svietidiel</t>
  </si>
  <si>
    <t>06.6.0.</t>
  </si>
  <si>
    <t>Bývanie a obč.vybavenosť</t>
  </si>
  <si>
    <t>08.1.0.</t>
  </si>
  <si>
    <t>Rekreačné a športové služby</t>
  </si>
  <si>
    <t>energie</t>
  </si>
  <si>
    <t>642001 1</t>
  </si>
  <si>
    <t>kúpalisko dotácia</t>
  </si>
  <si>
    <t>kúpalisko údržba</t>
  </si>
  <si>
    <t>08.2.0.</t>
  </si>
  <si>
    <t>Kultúrne služby</t>
  </si>
  <si>
    <t>mzdy,platy a ostatné vyrov.</t>
  </si>
  <si>
    <t>poistné a príspevok do poist.</t>
  </si>
  <si>
    <t>prepravné</t>
  </si>
  <si>
    <t>dopravné</t>
  </si>
  <si>
    <t>monografia</t>
  </si>
  <si>
    <t xml:space="preserve">transfery </t>
  </si>
  <si>
    <t>dotácie, náhrada mz</t>
  </si>
  <si>
    <t>Guleja</t>
  </si>
  <si>
    <t>08.4.0.</t>
  </si>
  <si>
    <t>Iné spoloč.služby (pohrebníctvo)</t>
  </si>
  <si>
    <t xml:space="preserve">mzdy  </t>
  </si>
  <si>
    <t xml:space="preserve">poistné </t>
  </si>
  <si>
    <t>opravy a údržba</t>
  </si>
  <si>
    <t>prenájom pozemku</t>
  </si>
  <si>
    <t>transfery-náhrada mzdy</t>
  </si>
  <si>
    <t>09.1.1.1.</t>
  </si>
  <si>
    <t>Predškolská výchova-MŠ</t>
  </si>
  <si>
    <t>mzdy</t>
  </si>
  <si>
    <t>naše zdroje aj ŠR</t>
  </si>
  <si>
    <t>nájom</t>
  </si>
  <si>
    <t xml:space="preserve"> transfery náhrada príjmu</t>
  </si>
  <si>
    <t>09.5.0.</t>
  </si>
  <si>
    <t>Vzdelávanie</t>
  </si>
  <si>
    <t>09.5.0.4.</t>
  </si>
  <si>
    <t>ZŠ MRS projekt vzdelávania</t>
  </si>
  <si>
    <t>610,620,630</t>
  </si>
  <si>
    <t>mzdy,odvody,materiál</t>
  </si>
  <si>
    <t>09.5.0.2.</t>
  </si>
  <si>
    <t>CVČ Domino</t>
  </si>
  <si>
    <t>630  z toho</t>
  </si>
  <si>
    <t>energia</t>
  </si>
  <si>
    <t>voda</t>
  </si>
  <si>
    <t>telefon</t>
  </si>
  <si>
    <t>interierové vybavenie</t>
  </si>
  <si>
    <t>výpočtová technika</t>
  </si>
  <si>
    <t>materiál -krúžky,tábory</t>
  </si>
  <si>
    <t>SaSŠ</t>
  </si>
  <si>
    <t>vzdelávacie poukazy</t>
  </si>
  <si>
    <t>vzdekávacie poukazy r.2008</t>
  </si>
  <si>
    <t>CVC akcie</t>
  </si>
  <si>
    <t>krúžky prepravné</t>
  </si>
  <si>
    <t>opravy</t>
  </si>
  <si>
    <t>vzdel.poukazy r.2008 nájom</t>
  </si>
  <si>
    <t>revízie</t>
  </si>
  <si>
    <t>krúžky poplatky</t>
  </si>
  <si>
    <t>stravovanie</t>
  </si>
  <si>
    <t>prídel do sociálneho fondu</t>
  </si>
  <si>
    <t>dohody</t>
  </si>
  <si>
    <t>náhrada príjmu</t>
  </si>
  <si>
    <t>09,1,2,</t>
  </si>
  <si>
    <t>Vzdelávanie ZS</t>
  </si>
  <si>
    <t>účel.dotácia na správu objektov</t>
  </si>
  <si>
    <t>09.6.0.1</t>
  </si>
  <si>
    <t xml:space="preserve">Školské stravovanie v MŠ </t>
  </si>
  <si>
    <t xml:space="preserve">materiál  </t>
  </si>
  <si>
    <t>10.2.0.</t>
  </si>
  <si>
    <t>Zariadenia sociál.služieb</t>
  </si>
  <si>
    <t>mzdy - DOS</t>
  </si>
  <si>
    <t>poistné - DOS</t>
  </si>
  <si>
    <t xml:space="preserve">mzdy - </t>
  </si>
  <si>
    <t xml:space="preserve">odvody </t>
  </si>
  <si>
    <t>10.4.0.</t>
  </si>
  <si>
    <t>Zariadenia soc.služieb-deti</t>
  </si>
  <si>
    <t>tranfery záškoláci</t>
  </si>
  <si>
    <t>transfery sociálna ochrana detí</t>
  </si>
  <si>
    <t>10.7.0..</t>
  </si>
  <si>
    <t>Dávky soc.pomoci</t>
  </si>
  <si>
    <t>Spolu bežné výdavky</t>
  </si>
  <si>
    <t>Kapitálové výdavky</t>
  </si>
  <si>
    <t>01.1.1.</t>
  </si>
  <si>
    <t>snehová freza</t>
  </si>
  <si>
    <t>rekonštrukcia budovy MsU</t>
  </si>
  <si>
    <t>cez Byvaterm</t>
  </si>
  <si>
    <t>04.3.6.</t>
  </si>
  <si>
    <t>Kriváň</t>
  </si>
  <si>
    <t>nákup pozemkov</t>
  </si>
  <si>
    <t>nákup budovy</t>
  </si>
  <si>
    <t>projekty</t>
  </si>
  <si>
    <t>chodník Karvaša-Blahovca časť</t>
  </si>
  <si>
    <t>rekonštrukcia stavieb – zastávka</t>
  </si>
  <si>
    <t>bytový dom</t>
  </si>
  <si>
    <t>priemys.pračka - FC</t>
  </si>
  <si>
    <t>08,4,0</t>
  </si>
  <si>
    <t>Iné spol.služby (pohrebníctvo)</t>
  </si>
  <si>
    <t>výstavba plota</t>
  </si>
  <si>
    <t>09.1.1.</t>
  </si>
  <si>
    <t>Vzdelanie</t>
  </si>
  <si>
    <t>kúpa budov MŠ</t>
  </si>
  <si>
    <t>rekonštrukcia MS FR.p.</t>
  </si>
  <si>
    <t>Spolu kapitál.výdavky</t>
  </si>
  <si>
    <t>Finančné operácie</t>
  </si>
  <si>
    <t>Verejný dlh (splátky úverov)</t>
  </si>
  <si>
    <t>splátky istiny tuzems.úverov</t>
  </si>
  <si>
    <t>821005 1</t>
  </si>
  <si>
    <t>municipál. Úver</t>
  </si>
  <si>
    <t>821005 2</t>
  </si>
  <si>
    <t>dodavateľský úver 2006</t>
  </si>
  <si>
    <t>dodavateľský úver 2007</t>
  </si>
  <si>
    <t>zábezpeka</t>
  </si>
  <si>
    <t xml:space="preserve">MsP </t>
  </si>
  <si>
    <t>leasing pracovné stroje – traktor</t>
  </si>
  <si>
    <t>Spolu fin.operácie</t>
  </si>
  <si>
    <t>Výdavky spolu mesto</t>
  </si>
  <si>
    <t>610.620.630</t>
  </si>
  <si>
    <t>Rozpočtové organizácie</t>
  </si>
  <si>
    <t>DDS</t>
  </si>
  <si>
    <t>ZUŠ-mzdy,odvody,prevádzka</t>
  </si>
  <si>
    <t>ZUŠ kapitál.výdavky</t>
  </si>
  <si>
    <t>ŠKD-mzdy,odvody,prevádzka-SŠ</t>
  </si>
  <si>
    <t>ŠKD-mzdy,odvody,prev.-H.Zelinová</t>
  </si>
  <si>
    <t>Spojená škola - MŠ</t>
  </si>
  <si>
    <t>ŠJ   MRŠ (škôlka)</t>
  </si>
  <si>
    <t xml:space="preserve"> ŠJ MRS - ZS</t>
  </si>
  <si>
    <t>SJ MRS - MŠ</t>
  </si>
  <si>
    <t>ŠJ  MRS-ZS,gymnázium</t>
  </si>
  <si>
    <t>ŠJ MRS dôchodcovia</t>
  </si>
  <si>
    <t>ŠJ ZS H.Zelinovej</t>
  </si>
  <si>
    <t>ZŠ  H.Zelinovej</t>
  </si>
  <si>
    <t>Spojená škola - ZŠ</t>
  </si>
  <si>
    <t>Spojená škola-gymnázium</t>
  </si>
  <si>
    <t>obnova technológii</t>
  </si>
  <si>
    <t>ŠJ ZŠ kap.výdavky</t>
  </si>
  <si>
    <t>Výdavky RO spolu</t>
  </si>
  <si>
    <t>Spojená škola - gymnázium</t>
  </si>
  <si>
    <t>CVC Domino</t>
  </si>
  <si>
    <t>Výdavky spoluRO</t>
  </si>
  <si>
    <t>Výdavky spolu</t>
  </si>
  <si>
    <t xml:space="preserve">                                                    Návrh  rozpočtu na roky  2018-2020</t>
  </si>
  <si>
    <t>Očavávaná</t>
  </si>
  <si>
    <t>skutočnosť</t>
  </si>
  <si>
    <t>Výhľad</t>
  </si>
  <si>
    <t>Výhlad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</si>
</sst>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i/>
      <sz val="14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i/>
      <u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00B0F0"/>
      <name val="Arial"/>
      <family val="2"/>
      <charset val="238"/>
    </font>
    <font>
      <sz val="10"/>
      <color rgb="FF00B0F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/>
    <xf numFmtId="2" fontId="2" fillId="2" borderId="0" xfId="0" applyNumberFormat="1" applyFont="1" applyFill="1"/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left"/>
    </xf>
    <xf numFmtId="0" fontId="4" fillId="2" borderId="0" xfId="0" applyFont="1" applyFill="1"/>
    <xf numFmtId="2" fontId="1" fillId="2" borderId="0" xfId="0" applyNumberFormat="1" applyFont="1" applyFill="1"/>
    <xf numFmtId="0" fontId="5" fillId="0" borderId="1" xfId="0" applyFont="1" applyBorder="1" applyAlignment="1">
      <alignment horizontal="left"/>
    </xf>
    <xf numFmtId="0" fontId="5" fillId="0" borderId="1" xfId="0" applyFont="1" applyBorder="1"/>
    <xf numFmtId="2" fontId="5" fillId="0" borderId="2" xfId="0" applyNumberFormat="1" applyFont="1" applyBorder="1"/>
    <xf numFmtId="0" fontId="5" fillId="0" borderId="3" xfId="0" applyFont="1" applyBorder="1"/>
    <xf numFmtId="0" fontId="5" fillId="0" borderId="4" xfId="0" applyFont="1" applyFill="1" applyBorder="1" applyAlignment="1">
      <alignment horizontal="center"/>
    </xf>
    <xf numFmtId="0" fontId="1" fillId="0" borderId="5" xfId="0" applyFont="1" applyBorder="1"/>
    <xf numFmtId="0" fontId="5" fillId="0" borderId="2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Alignment="1">
      <alignment horizontal="left"/>
    </xf>
    <xf numFmtId="2" fontId="1" fillId="0" borderId="0" xfId="0" applyNumberFormat="1" applyFont="1"/>
    <xf numFmtId="0" fontId="7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2" fontId="5" fillId="0" borderId="0" xfId="0" applyNumberFormat="1" applyFont="1"/>
    <xf numFmtId="0" fontId="8" fillId="0" borderId="0" xfId="0" applyFont="1"/>
    <xf numFmtId="0" fontId="9" fillId="0" borderId="0" xfId="0" applyFont="1"/>
    <xf numFmtId="2" fontId="9" fillId="0" borderId="0" xfId="0" applyNumberFormat="1" applyFont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2" fontId="1" fillId="0" borderId="2" xfId="0" applyNumberFormat="1" applyFont="1" applyBorder="1"/>
    <xf numFmtId="0" fontId="1" fillId="0" borderId="2" xfId="0" applyNumberFormat="1" applyFont="1" applyBorder="1"/>
    <xf numFmtId="2" fontId="1" fillId="0" borderId="0" xfId="0" applyNumberFormat="1" applyFont="1" applyFill="1" applyBorder="1"/>
    <xf numFmtId="0" fontId="1" fillId="0" borderId="3" xfId="0" applyFont="1" applyBorder="1"/>
    <xf numFmtId="0" fontId="6" fillId="0" borderId="0" xfId="0" applyFont="1"/>
    <xf numFmtId="2" fontId="6" fillId="0" borderId="0" xfId="0" applyNumberFormat="1" applyFont="1"/>
    <xf numFmtId="0" fontId="1" fillId="0" borderId="0" xfId="0" applyFont="1" applyFill="1" applyBorder="1"/>
    <xf numFmtId="0" fontId="5" fillId="0" borderId="0" xfId="0" applyFont="1" applyFill="1" applyBorder="1"/>
    <xf numFmtId="3" fontId="1" fillId="0" borderId="0" xfId="0" applyNumberFormat="1" applyFont="1" applyAlignment="1">
      <alignment horizontal="left"/>
    </xf>
    <xf numFmtId="2" fontId="10" fillId="0" borderId="0" xfId="0" applyNumberFormat="1" applyFont="1"/>
    <xf numFmtId="0" fontId="10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0" xfId="0" applyNumberFormat="1" applyFont="1" applyBorder="1"/>
    <xf numFmtId="0" fontId="1" fillId="0" borderId="0" xfId="0" applyFont="1" applyBorder="1"/>
    <xf numFmtId="2" fontId="5" fillId="0" borderId="0" xfId="0" applyNumberFormat="1" applyFont="1" applyFill="1" applyBorder="1"/>
    <xf numFmtId="0" fontId="11" fillId="0" borderId="1" xfId="0" applyFont="1" applyBorder="1" applyAlignment="1">
      <alignment horizontal="left"/>
    </xf>
    <xf numFmtId="0" fontId="9" fillId="0" borderId="1" xfId="0" applyFont="1" applyBorder="1"/>
    <xf numFmtId="2" fontId="9" fillId="0" borderId="0" xfId="0" applyNumberFormat="1" applyFont="1" applyBorder="1"/>
    <xf numFmtId="0" fontId="9" fillId="0" borderId="3" xfId="0" applyFont="1" applyBorder="1"/>
    <xf numFmtId="0" fontId="9" fillId="0" borderId="0" xfId="0" applyNumberFormat="1" applyFont="1" applyBorder="1"/>
    <xf numFmtId="0" fontId="1" fillId="0" borderId="0" xfId="0" applyFont="1" applyBorder="1" applyAlignment="1">
      <alignment horizontal="left"/>
    </xf>
    <xf numFmtId="2" fontId="5" fillId="0" borderId="0" xfId="0" applyNumberFormat="1" applyFont="1" applyBorder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5" fillId="0" borderId="0" xfId="0" applyFont="1" applyAlignment="1">
      <alignment wrapText="1"/>
    </xf>
    <xf numFmtId="2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horizontal="left"/>
    </xf>
    <xf numFmtId="0" fontId="12" fillId="0" borderId="0" xfId="0" applyFont="1"/>
    <xf numFmtId="0" fontId="2" fillId="0" borderId="0" xfId="0" applyFont="1"/>
    <xf numFmtId="2" fontId="2" fillId="0" borderId="0" xfId="0" applyNumberFormat="1" applyFont="1"/>
    <xf numFmtId="2" fontId="3" fillId="0" borderId="0" xfId="0" applyNumberFormat="1" applyFont="1"/>
    <xf numFmtId="4" fontId="1" fillId="0" borderId="0" xfId="0" applyNumberFormat="1" applyFont="1"/>
    <xf numFmtId="0" fontId="13" fillId="0" borderId="0" xfId="0" applyFont="1"/>
    <xf numFmtId="2" fontId="3" fillId="2" borderId="1" xfId="0" applyNumberFormat="1" applyFont="1" applyFill="1" applyBorder="1"/>
    <xf numFmtId="0" fontId="0" fillId="0" borderId="0" xfId="0" applyFont="1"/>
    <xf numFmtId="2" fontId="0" fillId="0" borderId="0" xfId="0" applyNumberFormat="1" applyFont="1"/>
    <xf numFmtId="0" fontId="14" fillId="0" borderId="0" xfId="0" applyFont="1"/>
    <xf numFmtId="0" fontId="15" fillId="0" borderId="0" xfId="0" applyFont="1"/>
    <xf numFmtId="0" fontId="14" fillId="0" borderId="0" xfId="0" applyFont="1" applyFill="1" applyBorder="1"/>
    <xf numFmtId="0" fontId="14" fillId="0" borderId="0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11"/>
  <sheetViews>
    <sheetView tabSelected="1" view="pageLayout" topLeftCell="A572" zoomScaleNormal="100" workbookViewId="0">
      <selection activeCell="H612" sqref="H612"/>
    </sheetView>
  </sheetViews>
  <sheetFormatPr defaultRowHeight="12.75" x14ac:dyDescent="0.2"/>
  <cols>
    <col min="1" max="1" width="0.140625" style="5" customWidth="1"/>
    <col min="2" max="2" width="12.42578125" style="18" customWidth="1"/>
    <col min="3" max="3" width="29.5703125" style="5" customWidth="1"/>
    <col min="4" max="4" width="0" style="5" hidden="1" customWidth="1"/>
    <col min="5" max="6" width="11.85546875" style="5" customWidth="1"/>
    <col min="7" max="8" width="11.28515625" style="19" customWidth="1"/>
    <col min="9" max="10" width="12.28515625" style="5" customWidth="1"/>
    <col min="11" max="11" width="11.7109375" style="5" customWidth="1"/>
    <col min="12" max="12" width="18.5703125" style="5" customWidth="1"/>
    <col min="13" max="17" width="9.140625" style="5"/>
    <col min="18" max="18" width="9.140625" style="5" customWidth="1"/>
    <col min="19" max="16384" width="9.140625" style="5"/>
  </cols>
  <sheetData>
    <row r="1" spans="2:13" ht="18" x14ac:dyDescent="0.25">
      <c r="B1" s="1" t="s">
        <v>260</v>
      </c>
      <c r="C1" s="2"/>
      <c r="D1" s="2"/>
      <c r="E1" s="2"/>
      <c r="F1" s="2"/>
      <c r="G1" s="3"/>
      <c r="H1" s="3"/>
      <c r="I1" s="4"/>
      <c r="J1" s="4"/>
      <c r="K1" s="4"/>
      <c r="L1" s="4"/>
    </row>
    <row r="2" spans="2:13" ht="18" x14ac:dyDescent="0.25">
      <c r="B2" s="6" t="s">
        <v>0</v>
      </c>
      <c r="C2" s="2"/>
      <c r="D2" s="2"/>
      <c r="E2" s="2"/>
      <c r="F2" s="2"/>
      <c r="G2" s="3"/>
      <c r="H2" s="3"/>
      <c r="I2" s="4"/>
      <c r="J2" s="4"/>
      <c r="K2" s="4"/>
      <c r="L2" s="4"/>
    </row>
    <row r="3" spans="2:13" ht="18" x14ac:dyDescent="0.25">
      <c r="B3" s="6" t="s">
        <v>1</v>
      </c>
      <c r="C3" s="7"/>
      <c r="D3" s="7"/>
      <c r="E3" s="7"/>
      <c r="F3" s="7"/>
      <c r="G3" s="8"/>
      <c r="H3" s="8"/>
      <c r="I3" s="4"/>
      <c r="J3" s="4"/>
      <c r="K3" s="4"/>
      <c r="L3" s="4"/>
    </row>
    <row r="4" spans="2:13" x14ac:dyDescent="0.2">
      <c r="B4" s="6"/>
      <c r="C4" s="4"/>
      <c r="D4" s="4"/>
      <c r="E4" s="4"/>
      <c r="F4" s="4"/>
      <c r="G4" s="8"/>
      <c r="H4" s="8"/>
      <c r="I4" s="4"/>
      <c r="J4" s="4"/>
      <c r="K4" s="4"/>
      <c r="L4" s="4"/>
    </row>
    <row r="5" spans="2:13" x14ac:dyDescent="0.2">
      <c r="B5" s="9" t="s">
        <v>2</v>
      </c>
      <c r="C5" s="10" t="s">
        <v>3</v>
      </c>
      <c r="D5" s="10" t="s">
        <v>4</v>
      </c>
      <c r="E5" s="10" t="s">
        <v>4</v>
      </c>
      <c r="F5" s="10" t="s">
        <v>4</v>
      </c>
      <c r="G5" s="11" t="s">
        <v>5</v>
      </c>
      <c r="H5" s="11" t="s">
        <v>261</v>
      </c>
      <c r="I5" s="12" t="s">
        <v>5</v>
      </c>
      <c r="J5" s="12" t="s">
        <v>263</v>
      </c>
      <c r="K5" s="10" t="s">
        <v>263</v>
      </c>
      <c r="L5" s="13" t="s">
        <v>6</v>
      </c>
      <c r="M5" s="14"/>
    </row>
    <row r="6" spans="2:13" x14ac:dyDescent="0.2">
      <c r="B6" s="9" t="s">
        <v>7</v>
      </c>
      <c r="C6" s="10"/>
      <c r="D6" s="10">
        <v>2013</v>
      </c>
      <c r="E6" s="10">
        <v>2015</v>
      </c>
      <c r="F6" s="10">
        <v>2016</v>
      </c>
      <c r="G6" s="15">
        <v>2017</v>
      </c>
      <c r="H6" s="15" t="s">
        <v>262</v>
      </c>
      <c r="I6" s="12">
        <v>2018</v>
      </c>
      <c r="J6" s="12">
        <v>2019</v>
      </c>
      <c r="K6" s="10">
        <v>2020</v>
      </c>
      <c r="L6" s="16"/>
      <c r="M6" s="17"/>
    </row>
    <row r="8" spans="2:13" ht="15" x14ac:dyDescent="0.25">
      <c r="B8" s="18">
        <v>600</v>
      </c>
      <c r="C8" s="20" t="s">
        <v>8</v>
      </c>
    </row>
    <row r="9" spans="2:13" hidden="1" x14ac:dyDescent="0.2"/>
    <row r="10" spans="2:13" x14ac:dyDescent="0.2">
      <c r="B10" s="21" t="s">
        <v>202</v>
      </c>
      <c r="C10" s="67" t="s">
        <v>9</v>
      </c>
      <c r="D10" s="23">
        <v>764.78</v>
      </c>
      <c r="E10" s="23">
        <f t="shared" ref="E10:K10" si="0">E21+E29+E31+E34+E53+E57+E11+E12+E14+E13</f>
        <v>793.78000000000009</v>
      </c>
      <c r="F10" s="23">
        <f t="shared" si="0"/>
        <v>845.88</v>
      </c>
      <c r="G10" s="23">
        <f t="shared" si="0"/>
        <v>903.56000000000006</v>
      </c>
      <c r="H10" s="23">
        <f t="shared" si="0"/>
        <v>922.99</v>
      </c>
      <c r="I10" s="23">
        <f t="shared" ref="I10" si="1">I21+I29+I31+I34+I53+I57+I11+I12+I14+I13</f>
        <v>946.98</v>
      </c>
      <c r="J10" s="23">
        <f t="shared" si="0"/>
        <v>973.28</v>
      </c>
      <c r="K10" s="23">
        <f t="shared" si="0"/>
        <v>1005.08</v>
      </c>
    </row>
    <row r="11" spans="2:13" x14ac:dyDescent="0.2">
      <c r="B11" s="18">
        <v>610</v>
      </c>
      <c r="C11" s="5" t="s">
        <v>10</v>
      </c>
      <c r="D11" s="5">
        <v>404.85</v>
      </c>
      <c r="E11" s="5">
        <v>415.5</v>
      </c>
      <c r="F11" s="5">
        <v>450.45</v>
      </c>
      <c r="G11" s="19">
        <v>475</v>
      </c>
      <c r="H11" s="19">
        <v>493.05</v>
      </c>
      <c r="I11" s="19">
        <v>515</v>
      </c>
      <c r="J11" s="19">
        <v>530</v>
      </c>
      <c r="K11" s="19">
        <v>550</v>
      </c>
    </row>
    <row r="12" spans="2:13" x14ac:dyDescent="0.2">
      <c r="B12" s="18">
        <v>620</v>
      </c>
      <c r="C12" s="5" t="s">
        <v>11</v>
      </c>
      <c r="D12" s="5">
        <v>145.38</v>
      </c>
      <c r="E12" s="5">
        <v>146.19999999999999</v>
      </c>
      <c r="F12" s="5">
        <v>156.83000000000001</v>
      </c>
      <c r="G12" s="19">
        <v>168</v>
      </c>
      <c r="H12" s="19">
        <v>179.94</v>
      </c>
      <c r="I12" s="19">
        <v>185</v>
      </c>
      <c r="J12" s="19">
        <v>190</v>
      </c>
      <c r="K12" s="19">
        <v>200</v>
      </c>
    </row>
    <row r="13" spans="2:13" x14ac:dyDescent="0.2">
      <c r="B13" s="18">
        <v>631</v>
      </c>
      <c r="C13" s="5" t="s">
        <v>12</v>
      </c>
      <c r="E13" s="5">
        <v>0.78</v>
      </c>
      <c r="F13" s="5">
        <v>1.39</v>
      </c>
      <c r="G13" s="19">
        <v>1.5</v>
      </c>
      <c r="H13" s="19">
        <v>1.5</v>
      </c>
      <c r="I13" s="19">
        <v>1.5</v>
      </c>
      <c r="J13" s="19">
        <v>1.5</v>
      </c>
      <c r="K13" s="19">
        <v>1.5</v>
      </c>
    </row>
    <row r="14" spans="2:13" x14ac:dyDescent="0.2">
      <c r="B14" s="18">
        <v>632</v>
      </c>
      <c r="C14" s="5" t="s">
        <v>13</v>
      </c>
      <c r="E14" s="5">
        <v>73.88</v>
      </c>
      <c r="F14" s="5">
        <v>70.58</v>
      </c>
      <c r="G14" s="19">
        <v>87.2</v>
      </c>
      <c r="H14" s="19">
        <v>87.2</v>
      </c>
      <c r="I14" s="19">
        <v>88.2</v>
      </c>
      <c r="J14" s="19">
        <v>90.9</v>
      </c>
      <c r="K14" s="19">
        <v>92.1</v>
      </c>
    </row>
    <row r="15" spans="2:13" hidden="1" x14ac:dyDescent="0.2"/>
    <row r="16" spans="2:13" hidden="1" x14ac:dyDescent="0.2"/>
    <row r="17" spans="2:14" hidden="1" x14ac:dyDescent="0.2"/>
    <row r="18" spans="2:14" hidden="1" x14ac:dyDescent="0.2"/>
    <row r="19" spans="2:14" hidden="1" x14ac:dyDescent="0.2"/>
    <row r="20" spans="2:14" hidden="1" x14ac:dyDescent="0.2"/>
    <row r="21" spans="2:14" x14ac:dyDescent="0.2">
      <c r="B21" s="18">
        <v>633</v>
      </c>
      <c r="C21" s="5" t="s">
        <v>14</v>
      </c>
      <c r="E21" s="5">
        <v>21.1</v>
      </c>
      <c r="F21" s="5">
        <v>29.16</v>
      </c>
      <c r="G21" s="19">
        <v>28.4</v>
      </c>
      <c r="H21" s="19">
        <v>26.2</v>
      </c>
      <c r="I21" s="19">
        <v>21.8</v>
      </c>
      <c r="J21" s="19">
        <v>22.9</v>
      </c>
      <c r="K21" s="19">
        <v>23.9</v>
      </c>
    </row>
    <row r="22" spans="2:14" hidden="1" x14ac:dyDescent="0.2">
      <c r="L22" s="24" t="s">
        <v>15</v>
      </c>
    </row>
    <row r="23" spans="2:14" hidden="1" x14ac:dyDescent="0.2">
      <c r="L23" s="24" t="s">
        <v>16</v>
      </c>
      <c r="M23" s="24"/>
      <c r="N23" s="24"/>
    </row>
    <row r="24" spans="2:14" hidden="1" x14ac:dyDescent="0.2"/>
    <row r="25" spans="2:14" hidden="1" x14ac:dyDescent="0.2"/>
    <row r="26" spans="2:14" hidden="1" x14ac:dyDescent="0.2">
      <c r="L26" s="24" t="s">
        <v>17</v>
      </c>
    </row>
    <row r="27" spans="2:14" hidden="1" x14ac:dyDescent="0.2">
      <c r="L27" s="24"/>
    </row>
    <row r="28" spans="2:14" hidden="1" x14ac:dyDescent="0.2"/>
    <row r="29" spans="2:14" x14ac:dyDescent="0.2">
      <c r="B29" s="18">
        <v>634</v>
      </c>
      <c r="C29" s="5" t="s">
        <v>18</v>
      </c>
      <c r="D29" s="25">
        <v>8.3800000000000008</v>
      </c>
      <c r="E29" s="5">
        <v>7.82</v>
      </c>
      <c r="F29" s="5">
        <v>7.88</v>
      </c>
      <c r="G29" s="19">
        <v>9</v>
      </c>
      <c r="H29" s="19">
        <v>8.1999999999999993</v>
      </c>
      <c r="I29" s="19">
        <v>9</v>
      </c>
      <c r="J29" s="19">
        <v>9</v>
      </c>
      <c r="K29" s="26">
        <v>9</v>
      </c>
      <c r="L29" s="24" t="s">
        <v>19</v>
      </c>
    </row>
    <row r="30" spans="2:14" hidden="1" x14ac:dyDescent="0.2"/>
    <row r="31" spans="2:14" x14ac:dyDescent="0.2">
      <c r="B31" s="18">
        <v>635</v>
      </c>
      <c r="C31" s="5" t="s">
        <v>20</v>
      </c>
      <c r="D31" s="25">
        <v>8</v>
      </c>
      <c r="E31" s="5">
        <v>10.34</v>
      </c>
      <c r="F31" s="5">
        <v>12.3</v>
      </c>
      <c r="G31" s="19">
        <v>14.9</v>
      </c>
      <c r="H31" s="19">
        <v>11.7</v>
      </c>
      <c r="I31" s="5">
        <v>11.12</v>
      </c>
      <c r="J31" s="64">
        <v>13.62</v>
      </c>
      <c r="K31" s="25">
        <v>14.12</v>
      </c>
      <c r="L31" s="24" t="s">
        <v>21</v>
      </c>
    </row>
    <row r="32" spans="2:14" hidden="1" x14ac:dyDescent="0.2">
      <c r="B32" s="27"/>
      <c r="C32" s="28"/>
      <c r="D32" s="10"/>
      <c r="E32" s="10"/>
      <c r="F32" s="10"/>
      <c r="G32" s="29"/>
      <c r="H32" s="29"/>
      <c r="I32" s="12"/>
      <c r="J32" s="12"/>
      <c r="K32" s="10" t="s">
        <v>22</v>
      </c>
      <c r="L32" s="13" t="s">
        <v>6</v>
      </c>
    </row>
    <row r="33" spans="2:12" hidden="1" x14ac:dyDescent="0.2">
      <c r="B33" s="27"/>
      <c r="C33" s="28"/>
      <c r="D33" s="10"/>
      <c r="E33" s="10"/>
      <c r="F33" s="10"/>
      <c r="G33" s="30"/>
      <c r="H33" s="30"/>
      <c r="I33" s="12"/>
      <c r="J33" s="12"/>
      <c r="K33" s="10">
        <v>2016</v>
      </c>
      <c r="L33" s="16"/>
    </row>
    <row r="34" spans="2:12" x14ac:dyDescent="0.2">
      <c r="B34" s="18">
        <v>637</v>
      </c>
      <c r="C34" s="5" t="s">
        <v>23</v>
      </c>
      <c r="D34" s="25">
        <v>103.24</v>
      </c>
      <c r="E34" s="5">
        <v>110.05</v>
      </c>
      <c r="F34" s="5">
        <v>96.71</v>
      </c>
      <c r="G34" s="19">
        <v>110.74</v>
      </c>
      <c r="H34" s="19">
        <v>98.7</v>
      </c>
      <c r="I34" s="5">
        <v>111.54</v>
      </c>
      <c r="J34" s="64">
        <v>111.54</v>
      </c>
      <c r="K34" s="25">
        <v>110.64</v>
      </c>
    </row>
    <row r="35" spans="2:12" hidden="1" x14ac:dyDescent="0.2"/>
    <row r="36" spans="2:12" hidden="1" x14ac:dyDescent="0.2"/>
    <row r="37" spans="2:12" hidden="1" x14ac:dyDescent="0.2"/>
    <row r="38" spans="2:12" hidden="1" x14ac:dyDescent="0.2">
      <c r="G38" s="31"/>
      <c r="H38" s="31"/>
      <c r="L38" s="24" t="s">
        <v>24</v>
      </c>
    </row>
    <row r="39" spans="2:12" hidden="1" x14ac:dyDescent="0.2">
      <c r="B39" s="27"/>
      <c r="C39" s="28"/>
      <c r="D39" s="10"/>
      <c r="E39" s="10"/>
      <c r="F39" s="10"/>
      <c r="G39" s="11"/>
      <c r="H39" s="11"/>
      <c r="I39" s="32"/>
      <c r="J39" s="32"/>
      <c r="K39" s="10"/>
      <c r="L39" s="24"/>
    </row>
    <row r="40" spans="2:12" hidden="1" x14ac:dyDescent="0.2">
      <c r="B40" s="27"/>
      <c r="C40" s="28"/>
      <c r="D40" s="10"/>
      <c r="E40" s="10"/>
      <c r="F40" s="10"/>
      <c r="G40" s="11"/>
      <c r="H40" s="11"/>
      <c r="I40" s="32"/>
      <c r="J40" s="32"/>
      <c r="K40" s="10"/>
      <c r="L40" s="24"/>
    </row>
    <row r="41" spans="2:12" hidden="1" x14ac:dyDescent="0.2">
      <c r="L41" s="5" t="s">
        <v>25</v>
      </c>
    </row>
    <row r="42" spans="2:12" hidden="1" x14ac:dyDescent="0.2"/>
    <row r="43" spans="2:12" hidden="1" x14ac:dyDescent="0.2"/>
    <row r="44" spans="2:12" hidden="1" x14ac:dyDescent="0.2"/>
    <row r="45" spans="2:12" hidden="1" x14ac:dyDescent="0.2">
      <c r="L45" s="24" t="s">
        <v>26</v>
      </c>
    </row>
    <row r="46" spans="2:12" hidden="1" x14ac:dyDescent="0.2"/>
    <row r="47" spans="2:12" hidden="1" x14ac:dyDescent="0.2"/>
    <row r="48" spans="2:12" hidden="1" x14ac:dyDescent="0.2"/>
    <row r="49" spans="2:12" hidden="1" x14ac:dyDescent="0.2"/>
    <row r="50" spans="2:12" hidden="1" x14ac:dyDescent="0.2"/>
    <row r="51" spans="2:12" hidden="1" x14ac:dyDescent="0.2"/>
    <row r="52" spans="2:12" hidden="1" x14ac:dyDescent="0.2">
      <c r="B52" s="18" t="s">
        <v>27</v>
      </c>
      <c r="C52" s="5" t="s">
        <v>27</v>
      </c>
      <c r="L52" s="5" t="s">
        <v>28</v>
      </c>
    </row>
    <row r="53" spans="2:12" x14ac:dyDescent="0.2">
      <c r="B53" s="18">
        <v>642</v>
      </c>
      <c r="C53" s="5" t="s">
        <v>29</v>
      </c>
      <c r="D53" s="25">
        <v>3.62</v>
      </c>
      <c r="E53" s="5">
        <v>7.34</v>
      </c>
      <c r="F53" s="5">
        <v>20.350000000000001</v>
      </c>
      <c r="G53" s="22">
        <v>8.82</v>
      </c>
      <c r="H53" s="22">
        <v>16.5</v>
      </c>
      <c r="I53" s="5">
        <v>3.82</v>
      </c>
      <c r="J53" s="64">
        <v>3.82</v>
      </c>
      <c r="K53" s="25">
        <v>3.82</v>
      </c>
      <c r="L53" s="5" t="s">
        <v>30</v>
      </c>
    </row>
    <row r="54" spans="2:12" hidden="1" x14ac:dyDescent="0.2"/>
    <row r="55" spans="2:12" hidden="1" x14ac:dyDescent="0.2"/>
    <row r="56" spans="2:12" hidden="1" x14ac:dyDescent="0.2"/>
    <row r="57" spans="2:12" x14ac:dyDescent="0.2">
      <c r="B57" s="18">
        <v>651</v>
      </c>
      <c r="C57" s="5" t="s">
        <v>31</v>
      </c>
      <c r="E57" s="5">
        <v>0.77</v>
      </c>
      <c r="F57" s="5">
        <v>0.23</v>
      </c>
      <c r="G57" s="19">
        <v>0</v>
      </c>
      <c r="H57" s="19">
        <v>0</v>
      </c>
      <c r="I57" s="19">
        <v>0</v>
      </c>
      <c r="J57" s="19">
        <v>0</v>
      </c>
      <c r="K57" s="65">
        <v>0</v>
      </c>
      <c r="L57" s="5" t="s">
        <v>32</v>
      </c>
    </row>
    <row r="59" spans="2:12" x14ac:dyDescent="0.2">
      <c r="B59" s="21" t="s">
        <v>33</v>
      </c>
      <c r="C59" s="66" t="s">
        <v>34</v>
      </c>
      <c r="D59" s="22">
        <v>4.9000000000000004</v>
      </c>
      <c r="E59" s="22">
        <v>6.46</v>
      </c>
      <c r="F59" s="22">
        <v>7.18</v>
      </c>
      <c r="G59" s="23">
        <v>6.8</v>
      </c>
      <c r="H59" s="23">
        <v>6.46</v>
      </c>
      <c r="I59" s="22">
        <v>6.8</v>
      </c>
      <c r="J59" s="22">
        <v>6.8</v>
      </c>
      <c r="K59" s="22">
        <v>6.8</v>
      </c>
    </row>
    <row r="60" spans="2:12" x14ac:dyDescent="0.2">
      <c r="B60" s="18">
        <v>637</v>
      </c>
      <c r="C60" s="5" t="s">
        <v>35</v>
      </c>
      <c r="E60" s="5">
        <v>6.46</v>
      </c>
      <c r="F60" s="5">
        <v>7.18</v>
      </c>
      <c r="G60" s="19">
        <v>6.8</v>
      </c>
      <c r="H60" s="19">
        <v>6.46</v>
      </c>
      <c r="I60" s="19">
        <v>6.8</v>
      </c>
      <c r="J60" s="19">
        <v>6.8</v>
      </c>
      <c r="K60" s="19">
        <v>6.8</v>
      </c>
    </row>
    <row r="61" spans="2:12" hidden="1" x14ac:dyDescent="0.2"/>
    <row r="62" spans="2:12" hidden="1" x14ac:dyDescent="0.2"/>
    <row r="63" spans="2:12" x14ac:dyDescent="0.2">
      <c r="B63" s="21" t="s">
        <v>36</v>
      </c>
      <c r="C63" s="66" t="s">
        <v>37</v>
      </c>
      <c r="D63" s="22">
        <v>14.87</v>
      </c>
      <c r="E63" s="22">
        <f t="shared" ref="E63:K63" si="2">SUM(E64:E66)</f>
        <v>15.44</v>
      </c>
      <c r="F63" s="22">
        <v>16.87</v>
      </c>
      <c r="G63" s="22">
        <v>15.9</v>
      </c>
      <c r="H63" s="22">
        <f t="shared" ref="H63:I63" si="3">SUM(H64:H66)</f>
        <v>17</v>
      </c>
      <c r="I63" s="22">
        <f t="shared" si="3"/>
        <v>17.399999999999999</v>
      </c>
      <c r="J63" s="22">
        <f t="shared" si="2"/>
        <v>17.900000000000002</v>
      </c>
      <c r="K63" s="22">
        <f t="shared" si="2"/>
        <v>17.900000000000002</v>
      </c>
    </row>
    <row r="64" spans="2:12" x14ac:dyDescent="0.2">
      <c r="B64" s="18">
        <v>610</v>
      </c>
      <c r="C64" s="5" t="s">
        <v>38</v>
      </c>
      <c r="D64" s="5">
        <v>10.86</v>
      </c>
      <c r="E64" s="5">
        <v>11.27</v>
      </c>
      <c r="F64" s="5">
        <v>12.23</v>
      </c>
      <c r="G64" s="5">
        <v>11.6</v>
      </c>
      <c r="H64" s="5">
        <v>12.5</v>
      </c>
      <c r="I64" s="5">
        <v>12.7</v>
      </c>
      <c r="J64" s="64">
        <v>13</v>
      </c>
      <c r="K64" s="64">
        <v>13</v>
      </c>
    </row>
    <row r="65" spans="2:12" x14ac:dyDescent="0.2">
      <c r="B65" s="18">
        <v>620</v>
      </c>
      <c r="C65" s="5" t="s">
        <v>39</v>
      </c>
      <c r="D65" s="5">
        <v>3.99</v>
      </c>
      <c r="E65" s="5">
        <v>4.0999999999999996</v>
      </c>
      <c r="F65" s="5">
        <v>4.4400000000000004</v>
      </c>
      <c r="G65" s="5">
        <v>4.2</v>
      </c>
      <c r="H65" s="5">
        <v>4.5</v>
      </c>
      <c r="I65" s="5">
        <v>4.5999999999999996</v>
      </c>
      <c r="J65" s="64">
        <v>4.8</v>
      </c>
      <c r="K65" s="64">
        <v>4.8</v>
      </c>
    </row>
    <row r="66" spans="2:12" x14ac:dyDescent="0.2">
      <c r="B66" s="18">
        <v>633</v>
      </c>
      <c r="C66" s="5" t="s">
        <v>14</v>
      </c>
      <c r="D66" s="5">
        <v>0.02</v>
      </c>
      <c r="E66" s="5">
        <v>7.0000000000000007E-2</v>
      </c>
      <c r="F66" s="5">
        <v>0.2</v>
      </c>
      <c r="G66" s="5">
        <v>0.1</v>
      </c>
      <c r="H66" s="5">
        <v>0</v>
      </c>
      <c r="I66" s="5">
        <v>0.1</v>
      </c>
      <c r="J66" s="64">
        <v>0.1</v>
      </c>
      <c r="K66" s="64">
        <v>0.1</v>
      </c>
    </row>
    <row r="67" spans="2:12" hidden="1" x14ac:dyDescent="0.2"/>
    <row r="68" spans="2:12" hidden="1" x14ac:dyDescent="0.2"/>
    <row r="69" spans="2:12" ht="15" x14ac:dyDescent="0.2">
      <c r="B69" s="21" t="s">
        <v>40</v>
      </c>
      <c r="C69" s="66" t="s">
        <v>41</v>
      </c>
      <c r="D69" s="33">
        <v>3.98</v>
      </c>
      <c r="E69" s="33">
        <v>4.79</v>
      </c>
      <c r="F69" s="33">
        <v>6.51</v>
      </c>
      <c r="G69" s="34">
        <v>3</v>
      </c>
      <c r="H69" s="34">
        <v>3</v>
      </c>
      <c r="I69" s="34">
        <v>3</v>
      </c>
      <c r="J69" s="34">
        <v>3</v>
      </c>
      <c r="K69" s="33">
        <v>3</v>
      </c>
    </row>
    <row r="70" spans="2:12" x14ac:dyDescent="0.2">
      <c r="B70" s="21">
        <v>630</v>
      </c>
      <c r="C70" s="5" t="s">
        <v>42</v>
      </c>
      <c r="E70" s="5">
        <v>4.79</v>
      </c>
      <c r="F70" s="5">
        <v>6.51</v>
      </c>
      <c r="G70" s="23">
        <v>3</v>
      </c>
      <c r="H70" s="23">
        <v>3</v>
      </c>
      <c r="I70" s="22">
        <v>3</v>
      </c>
      <c r="J70" s="22">
        <v>3</v>
      </c>
      <c r="K70" s="5">
        <v>3</v>
      </c>
      <c r="L70" s="5" t="s">
        <v>43</v>
      </c>
    </row>
    <row r="71" spans="2:12" hidden="1" x14ac:dyDescent="0.2"/>
    <row r="72" spans="2:12" hidden="1" x14ac:dyDescent="0.2"/>
    <row r="74" spans="2:12" x14ac:dyDescent="0.2">
      <c r="B74" s="21" t="s">
        <v>44</v>
      </c>
      <c r="C74" s="66" t="s">
        <v>45</v>
      </c>
      <c r="D74" s="22">
        <v>2.4900000000000002</v>
      </c>
      <c r="E74" s="22">
        <v>11.35</v>
      </c>
      <c r="F74" s="22">
        <v>9.27</v>
      </c>
      <c r="G74" s="23">
        <v>8.5</v>
      </c>
      <c r="H74" s="23">
        <v>15.2</v>
      </c>
      <c r="I74" s="22">
        <v>11.42</v>
      </c>
      <c r="J74" s="22">
        <v>10.42</v>
      </c>
      <c r="K74" s="22">
        <v>9.42</v>
      </c>
    </row>
    <row r="75" spans="2:12" x14ac:dyDescent="0.2">
      <c r="B75" s="18">
        <v>651</v>
      </c>
      <c r="C75" s="5" t="s">
        <v>46</v>
      </c>
      <c r="E75" s="5">
        <v>11.35</v>
      </c>
      <c r="F75" s="5">
        <v>9.27</v>
      </c>
      <c r="G75" s="19">
        <v>8.5</v>
      </c>
      <c r="H75" s="19">
        <v>15.2</v>
      </c>
      <c r="I75" s="19">
        <v>11.42</v>
      </c>
      <c r="J75" s="19">
        <v>10.42</v>
      </c>
      <c r="K75" s="19">
        <v>9.42</v>
      </c>
    </row>
    <row r="76" spans="2:12" hidden="1" x14ac:dyDescent="0.2"/>
    <row r="78" spans="2:12" x14ac:dyDescent="0.2">
      <c r="B78" s="21" t="s">
        <v>47</v>
      </c>
      <c r="C78" s="66" t="s">
        <v>48</v>
      </c>
      <c r="D78" s="22">
        <v>0.27</v>
      </c>
      <c r="E78" s="22">
        <v>0</v>
      </c>
      <c r="F78" s="22">
        <v>0.6</v>
      </c>
      <c r="G78" s="23">
        <v>0.4</v>
      </c>
      <c r="H78" s="23">
        <v>0</v>
      </c>
      <c r="I78" s="23">
        <v>0.4</v>
      </c>
      <c r="J78" s="23">
        <v>0.4</v>
      </c>
      <c r="K78" s="23">
        <v>0.4</v>
      </c>
    </row>
    <row r="79" spans="2:12" x14ac:dyDescent="0.2">
      <c r="B79" s="18">
        <v>633</v>
      </c>
      <c r="C79" s="5" t="s">
        <v>14</v>
      </c>
      <c r="E79" s="5">
        <v>0</v>
      </c>
      <c r="F79" s="5">
        <v>0.6</v>
      </c>
      <c r="G79" s="19">
        <v>0.4</v>
      </c>
      <c r="H79" s="19">
        <v>0</v>
      </c>
      <c r="I79" s="19">
        <v>0.4</v>
      </c>
      <c r="J79" s="19">
        <v>0.4</v>
      </c>
      <c r="K79" s="19">
        <v>0.4</v>
      </c>
    </row>
    <row r="80" spans="2:12" hidden="1" x14ac:dyDescent="0.2">
      <c r="B80" s="9"/>
      <c r="C80" s="10"/>
      <c r="D80" s="10"/>
      <c r="E80" s="10"/>
      <c r="F80" s="10"/>
      <c r="G80" s="11"/>
      <c r="H80" s="11"/>
      <c r="I80" s="12"/>
      <c r="J80" s="12"/>
      <c r="K80" s="10"/>
    </row>
    <row r="81" spans="2:12" hidden="1" x14ac:dyDescent="0.2">
      <c r="B81" s="9"/>
      <c r="C81" s="10"/>
      <c r="D81" s="10"/>
      <c r="E81" s="10"/>
      <c r="F81" s="10"/>
      <c r="G81" s="11"/>
      <c r="H81" s="11"/>
      <c r="I81" s="12"/>
      <c r="J81" s="12"/>
      <c r="K81" s="10"/>
    </row>
    <row r="82" spans="2:12" x14ac:dyDescent="0.2">
      <c r="B82" s="9" t="s">
        <v>2</v>
      </c>
      <c r="C82" s="10" t="s">
        <v>3</v>
      </c>
      <c r="D82" s="10" t="s">
        <v>4</v>
      </c>
      <c r="E82" s="10" t="s">
        <v>4</v>
      </c>
      <c r="F82" s="10" t="s">
        <v>4</v>
      </c>
      <c r="G82" s="11" t="s">
        <v>5</v>
      </c>
      <c r="H82" s="11" t="s">
        <v>261</v>
      </c>
      <c r="I82" s="12" t="s">
        <v>5</v>
      </c>
      <c r="J82" s="12" t="s">
        <v>263</v>
      </c>
      <c r="K82" s="10" t="s">
        <v>263</v>
      </c>
      <c r="L82" s="13" t="s">
        <v>6</v>
      </c>
    </row>
    <row r="83" spans="2:12" x14ac:dyDescent="0.2">
      <c r="B83" s="9" t="s">
        <v>7</v>
      </c>
      <c r="C83" s="10"/>
      <c r="D83" s="10">
        <v>2013</v>
      </c>
      <c r="E83" s="10">
        <v>2015</v>
      </c>
      <c r="F83" s="10">
        <v>2016</v>
      </c>
      <c r="G83" s="15">
        <v>2017</v>
      </c>
      <c r="H83" s="15" t="s">
        <v>262</v>
      </c>
      <c r="I83" s="12">
        <v>2018</v>
      </c>
      <c r="J83" s="12">
        <v>2019</v>
      </c>
      <c r="K83" s="10">
        <v>2020</v>
      </c>
      <c r="L83" s="16"/>
    </row>
    <row r="84" spans="2:12" x14ac:dyDescent="0.2">
      <c r="B84" s="21" t="s">
        <v>49</v>
      </c>
      <c r="C84" s="66" t="s">
        <v>50</v>
      </c>
      <c r="D84" s="22">
        <v>244.7</v>
      </c>
      <c r="E84" s="22">
        <f>SUM(E85:E89)+E94+E96+E98+E103</f>
        <v>216.95999999999998</v>
      </c>
      <c r="F84" s="22">
        <f t="shared" ref="F84:K84" si="4">SUM(F85:F89)+F94+F96+F98+F103+F107</f>
        <v>183.98000000000002</v>
      </c>
      <c r="G84" s="23">
        <f t="shared" si="4"/>
        <v>221.92</v>
      </c>
      <c r="H84" s="23">
        <f t="shared" si="4"/>
        <v>205.71999999999997</v>
      </c>
      <c r="I84" s="23">
        <f t="shared" si="4"/>
        <v>226.31999999999996</v>
      </c>
      <c r="J84" s="23">
        <f t="shared" si="4"/>
        <v>225.11999999999998</v>
      </c>
      <c r="K84" s="23">
        <f t="shared" si="4"/>
        <v>225.81999999999996</v>
      </c>
    </row>
    <row r="85" spans="2:12" x14ac:dyDescent="0.2">
      <c r="B85" s="18">
        <v>610</v>
      </c>
      <c r="C85" s="5" t="s">
        <v>51</v>
      </c>
      <c r="D85" s="5">
        <v>162.5</v>
      </c>
      <c r="E85" s="5">
        <v>145.47999999999999</v>
      </c>
      <c r="F85" s="5">
        <v>123.25</v>
      </c>
      <c r="G85" s="31">
        <v>150</v>
      </c>
      <c r="H85" s="31">
        <v>142.5</v>
      </c>
      <c r="I85" s="35">
        <v>150</v>
      </c>
      <c r="J85" s="35">
        <v>150</v>
      </c>
      <c r="K85" s="36">
        <v>150</v>
      </c>
      <c r="L85" s="5" t="s">
        <v>52</v>
      </c>
    </row>
    <row r="86" spans="2:12" x14ac:dyDescent="0.2">
      <c r="B86" s="18">
        <v>620</v>
      </c>
      <c r="C86" s="5" t="s">
        <v>39</v>
      </c>
      <c r="D86" s="5">
        <v>55.58</v>
      </c>
      <c r="E86" s="5">
        <v>48.62</v>
      </c>
      <c r="F86" s="5">
        <v>42.87</v>
      </c>
      <c r="G86" s="31">
        <v>50</v>
      </c>
      <c r="H86" s="31">
        <v>45.2</v>
      </c>
      <c r="I86" s="35">
        <v>50</v>
      </c>
      <c r="J86" s="35">
        <v>50</v>
      </c>
      <c r="K86" s="36">
        <v>50</v>
      </c>
    </row>
    <row r="87" spans="2:12" x14ac:dyDescent="0.2">
      <c r="B87" s="18">
        <v>631</v>
      </c>
      <c r="C87" s="5" t="s">
        <v>12</v>
      </c>
      <c r="E87" s="5">
        <v>0</v>
      </c>
      <c r="F87" s="5">
        <v>0</v>
      </c>
      <c r="G87" s="19">
        <v>0.2</v>
      </c>
      <c r="H87" s="19">
        <v>0</v>
      </c>
      <c r="I87" s="19">
        <v>0.2</v>
      </c>
      <c r="J87" s="19">
        <v>0.2</v>
      </c>
      <c r="K87" s="19">
        <v>0.2</v>
      </c>
    </row>
    <row r="88" spans="2:12" x14ac:dyDescent="0.2">
      <c r="B88" s="18">
        <v>632</v>
      </c>
      <c r="C88" s="5" t="s">
        <v>53</v>
      </c>
      <c r="E88" s="5">
        <v>1.61</v>
      </c>
      <c r="F88" s="5">
        <v>0.72</v>
      </c>
      <c r="G88" s="19">
        <v>0.8</v>
      </c>
      <c r="H88" s="19">
        <v>0.75</v>
      </c>
      <c r="I88" s="19">
        <v>0.8</v>
      </c>
      <c r="J88" s="19">
        <v>0.8</v>
      </c>
      <c r="K88" s="19">
        <v>0.8</v>
      </c>
      <c r="L88" s="5" t="s">
        <v>27</v>
      </c>
    </row>
    <row r="89" spans="2:12" x14ac:dyDescent="0.2">
      <c r="B89" s="18">
        <v>633</v>
      </c>
      <c r="C89" s="5" t="s">
        <v>14</v>
      </c>
      <c r="E89" s="5">
        <v>2.64</v>
      </c>
      <c r="F89" s="5">
        <v>1.56</v>
      </c>
      <c r="G89" s="19">
        <v>3.3</v>
      </c>
      <c r="H89" s="19">
        <v>2.5</v>
      </c>
      <c r="I89" s="19">
        <v>5</v>
      </c>
      <c r="J89" s="19">
        <v>3.5</v>
      </c>
      <c r="K89" s="19">
        <v>4</v>
      </c>
      <c r="L89" s="5" t="s">
        <v>54</v>
      </c>
    </row>
    <row r="90" spans="2:12" hidden="1" x14ac:dyDescent="0.2"/>
    <row r="91" spans="2:12" hidden="1" x14ac:dyDescent="0.2">
      <c r="B91" s="37"/>
    </row>
    <row r="92" spans="2:12" hidden="1" x14ac:dyDescent="0.2"/>
    <row r="93" spans="2:12" hidden="1" x14ac:dyDescent="0.2"/>
    <row r="94" spans="2:12" x14ac:dyDescent="0.2">
      <c r="B94" s="18">
        <v>634</v>
      </c>
      <c r="C94" s="5" t="s">
        <v>18</v>
      </c>
      <c r="D94" s="25">
        <v>5.52</v>
      </c>
      <c r="E94" s="5">
        <v>5.87</v>
      </c>
      <c r="F94" s="5">
        <v>3.92</v>
      </c>
      <c r="G94" s="19">
        <v>4.5</v>
      </c>
      <c r="H94" s="19">
        <v>3.85</v>
      </c>
      <c r="I94" s="38">
        <v>5.5</v>
      </c>
      <c r="J94" s="38">
        <v>6.5</v>
      </c>
      <c r="K94" s="26">
        <v>6.5</v>
      </c>
      <c r="L94" s="5" t="s">
        <v>55</v>
      </c>
    </row>
    <row r="95" spans="2:12" hidden="1" x14ac:dyDescent="0.2">
      <c r="I95" s="19"/>
      <c r="J95" s="19"/>
    </row>
    <row r="96" spans="2:12" x14ac:dyDescent="0.2">
      <c r="B96" s="18">
        <v>635</v>
      </c>
      <c r="C96" s="5" t="s">
        <v>56</v>
      </c>
      <c r="D96" s="25">
        <v>1.81</v>
      </c>
      <c r="E96" s="5">
        <v>1.32</v>
      </c>
      <c r="F96" s="5">
        <v>1.05</v>
      </c>
      <c r="G96" s="19">
        <v>2</v>
      </c>
      <c r="H96" s="19">
        <v>1.6</v>
      </c>
      <c r="I96" s="39">
        <v>2.7</v>
      </c>
      <c r="J96" s="39">
        <v>3</v>
      </c>
      <c r="K96" s="25">
        <v>3.2</v>
      </c>
      <c r="L96" s="5" t="s">
        <v>57</v>
      </c>
    </row>
    <row r="97" spans="2:12" hidden="1" x14ac:dyDescent="0.2"/>
    <row r="98" spans="2:12" x14ac:dyDescent="0.2">
      <c r="B98" s="18">
        <v>637</v>
      </c>
      <c r="C98" s="5" t="s">
        <v>23</v>
      </c>
      <c r="D98" s="25">
        <v>11.93</v>
      </c>
      <c r="E98" s="5">
        <v>10.01</v>
      </c>
      <c r="F98" s="5">
        <v>6.97</v>
      </c>
      <c r="G98" s="19">
        <v>10.199999999999999</v>
      </c>
      <c r="H98" s="19">
        <v>8.4</v>
      </c>
      <c r="I98" s="39">
        <v>11.2</v>
      </c>
      <c r="J98" s="39">
        <v>10.199999999999999</v>
      </c>
      <c r="K98" s="26">
        <v>10.199999999999999</v>
      </c>
    </row>
    <row r="99" spans="2:12" hidden="1" x14ac:dyDescent="0.2">
      <c r="D99" s="25"/>
      <c r="E99" s="25"/>
      <c r="F99" s="25"/>
      <c r="I99" s="39"/>
      <c r="J99" s="39"/>
    </row>
    <row r="100" spans="2:12" hidden="1" x14ac:dyDescent="0.2"/>
    <row r="101" spans="2:12" hidden="1" x14ac:dyDescent="0.2"/>
    <row r="102" spans="2:12" hidden="1" x14ac:dyDescent="0.2"/>
    <row r="103" spans="2:12" x14ac:dyDescent="0.2">
      <c r="B103" s="18">
        <v>642</v>
      </c>
      <c r="C103" s="5" t="s">
        <v>58</v>
      </c>
      <c r="E103" s="5">
        <v>1.41</v>
      </c>
      <c r="F103" s="5">
        <v>3.4</v>
      </c>
      <c r="G103" s="19">
        <v>0.5</v>
      </c>
      <c r="H103" s="19">
        <v>0.5</v>
      </c>
      <c r="I103" s="19">
        <v>0.5</v>
      </c>
      <c r="J103" s="19">
        <v>0.5</v>
      </c>
      <c r="K103" s="19">
        <v>0.5</v>
      </c>
    </row>
    <row r="104" spans="2:12" hidden="1" x14ac:dyDescent="0.2"/>
    <row r="105" spans="2:12" hidden="1" x14ac:dyDescent="0.2">
      <c r="B105" s="9"/>
      <c r="C105" s="10"/>
      <c r="D105" s="10"/>
      <c r="E105" s="10"/>
      <c r="F105" s="10"/>
      <c r="G105" s="11"/>
      <c r="H105" s="11"/>
      <c r="I105" s="32"/>
      <c r="J105" s="32"/>
      <c r="K105" s="10"/>
      <c r="L105" s="13" t="s">
        <v>6</v>
      </c>
    </row>
    <row r="106" spans="2:12" hidden="1" x14ac:dyDescent="0.2">
      <c r="B106" s="9"/>
      <c r="C106" s="10"/>
      <c r="D106" s="10"/>
      <c r="E106" s="10"/>
      <c r="F106" s="10"/>
      <c r="G106" s="15"/>
      <c r="H106" s="15"/>
      <c r="I106" s="32"/>
      <c r="J106" s="32"/>
      <c r="K106" s="10"/>
      <c r="L106" s="16"/>
    </row>
    <row r="107" spans="2:12" x14ac:dyDescent="0.2">
      <c r="B107" s="9">
        <v>651</v>
      </c>
      <c r="C107" s="10" t="s">
        <v>31</v>
      </c>
      <c r="D107" s="10"/>
      <c r="E107" s="10"/>
      <c r="F107" s="10">
        <v>0.24</v>
      </c>
      <c r="G107" s="15">
        <v>0.42</v>
      </c>
      <c r="H107" s="15">
        <v>0.42</v>
      </c>
      <c r="I107" s="32">
        <v>0.42</v>
      </c>
      <c r="J107" s="32">
        <v>0.42</v>
      </c>
      <c r="K107" s="10">
        <v>0.42</v>
      </c>
      <c r="L107" s="16"/>
    </row>
    <row r="108" spans="2:12" x14ac:dyDescent="0.2">
      <c r="B108" s="40"/>
      <c r="C108" s="41"/>
      <c r="D108" s="41"/>
      <c r="E108" s="41"/>
      <c r="F108" s="41"/>
      <c r="G108" s="42"/>
      <c r="H108" s="42"/>
      <c r="I108" s="41"/>
      <c r="J108" s="41"/>
      <c r="K108" s="41"/>
      <c r="L108" s="43"/>
    </row>
    <row r="109" spans="2:12" x14ac:dyDescent="0.2">
      <c r="B109" s="21" t="s">
        <v>59</v>
      </c>
      <c r="C109" s="66" t="s">
        <v>60</v>
      </c>
      <c r="D109" s="22">
        <v>3.57</v>
      </c>
      <c r="E109" s="22">
        <f t="shared" ref="E109:K109" si="5">E110+E115+E117+E118+E121</f>
        <v>3.8500000000000005</v>
      </c>
      <c r="F109" s="22">
        <f t="shared" si="5"/>
        <v>6.33</v>
      </c>
      <c r="G109" s="22">
        <f t="shared" si="5"/>
        <v>5.35</v>
      </c>
      <c r="H109" s="22">
        <f t="shared" si="5"/>
        <v>9.8300000000000018</v>
      </c>
      <c r="I109" s="22">
        <f t="shared" ref="I109" si="6">I110+I115+I117+I118+I121</f>
        <v>5.35</v>
      </c>
      <c r="J109" s="22">
        <f t="shared" si="5"/>
        <v>5.35</v>
      </c>
      <c r="K109" s="22">
        <f t="shared" si="5"/>
        <v>5.35</v>
      </c>
    </row>
    <row r="110" spans="2:12" x14ac:dyDescent="0.2">
      <c r="B110" s="18">
        <v>632</v>
      </c>
      <c r="C110" s="5" t="s">
        <v>53</v>
      </c>
      <c r="E110" s="5">
        <v>0.56000000000000005</v>
      </c>
      <c r="F110" s="5">
        <v>0.44</v>
      </c>
      <c r="G110" s="19">
        <v>0.7</v>
      </c>
      <c r="H110" s="19">
        <v>0.63</v>
      </c>
      <c r="I110" s="19">
        <v>0.7</v>
      </c>
      <c r="J110" s="19">
        <v>0.7</v>
      </c>
      <c r="K110" s="19">
        <v>0.7</v>
      </c>
    </row>
    <row r="111" spans="2:12" hidden="1" x14ac:dyDescent="0.2"/>
    <row r="112" spans="2:12" hidden="1" x14ac:dyDescent="0.2">
      <c r="G112" s="31"/>
      <c r="H112" s="31"/>
    </row>
    <row r="113" spans="2:12" hidden="1" x14ac:dyDescent="0.2">
      <c r="G113" s="31"/>
      <c r="H113" s="31"/>
    </row>
    <row r="114" spans="2:12" hidden="1" x14ac:dyDescent="0.2">
      <c r="B114" s="18">
        <v>633</v>
      </c>
      <c r="G114" s="31"/>
      <c r="H114" s="31"/>
    </row>
    <row r="115" spans="2:12" x14ac:dyDescent="0.2">
      <c r="B115" s="21">
        <v>634</v>
      </c>
      <c r="C115" s="5" t="s">
        <v>18</v>
      </c>
      <c r="D115" s="22"/>
      <c r="E115" s="5">
        <v>0.89</v>
      </c>
      <c r="F115" s="5">
        <v>1.1200000000000001</v>
      </c>
      <c r="G115" s="31">
        <v>1.7</v>
      </c>
      <c r="H115" s="44">
        <v>3.2</v>
      </c>
      <c r="I115" s="44">
        <v>1.7</v>
      </c>
      <c r="J115" s="44">
        <v>1.7</v>
      </c>
      <c r="K115" s="44">
        <v>1.7</v>
      </c>
    </row>
    <row r="116" spans="2:12" hidden="1" x14ac:dyDescent="0.2">
      <c r="G116" s="31"/>
      <c r="H116" s="31"/>
    </row>
    <row r="117" spans="2:12" x14ac:dyDescent="0.2">
      <c r="B117" s="18">
        <v>635</v>
      </c>
      <c r="C117" s="5" t="s">
        <v>56</v>
      </c>
      <c r="D117" s="5">
        <v>0</v>
      </c>
      <c r="E117" s="5">
        <v>0.24</v>
      </c>
      <c r="F117" s="5">
        <v>0</v>
      </c>
      <c r="G117" s="31">
        <v>0.5</v>
      </c>
      <c r="H117" s="31">
        <v>0.2</v>
      </c>
      <c r="I117" s="31">
        <v>0.5</v>
      </c>
      <c r="J117" s="31">
        <v>0.5</v>
      </c>
      <c r="K117" s="31">
        <v>0.5</v>
      </c>
    </row>
    <row r="118" spans="2:12" x14ac:dyDescent="0.2">
      <c r="B118" s="18">
        <v>637</v>
      </c>
      <c r="C118" s="5" t="s">
        <v>61</v>
      </c>
      <c r="E118" s="5">
        <v>1.61</v>
      </c>
      <c r="F118" s="5">
        <v>1.6</v>
      </c>
      <c r="G118" s="31">
        <v>1.95</v>
      </c>
      <c r="H118" s="31">
        <v>1.6</v>
      </c>
      <c r="I118" s="31">
        <v>1.95</v>
      </c>
      <c r="J118" s="31">
        <v>1.95</v>
      </c>
      <c r="K118" s="31">
        <v>1.95</v>
      </c>
    </row>
    <row r="119" spans="2:12" hidden="1" x14ac:dyDescent="0.2">
      <c r="G119" s="31"/>
      <c r="H119" s="31"/>
    </row>
    <row r="120" spans="2:12" hidden="1" x14ac:dyDescent="0.2"/>
    <row r="121" spans="2:12" x14ac:dyDescent="0.2">
      <c r="B121" s="18">
        <v>633</v>
      </c>
      <c r="C121" s="5" t="s">
        <v>14</v>
      </c>
      <c r="E121" s="5">
        <v>0.55000000000000004</v>
      </c>
      <c r="F121" s="5">
        <v>3.17</v>
      </c>
      <c r="G121" s="19">
        <v>0.5</v>
      </c>
      <c r="H121" s="19">
        <v>4.2</v>
      </c>
      <c r="I121" s="19">
        <v>0.5</v>
      </c>
      <c r="J121" s="19">
        <v>0.5</v>
      </c>
      <c r="K121" s="19">
        <v>0.5</v>
      </c>
      <c r="L121" s="5" t="s">
        <v>62</v>
      </c>
    </row>
    <row r="122" spans="2:12" x14ac:dyDescent="0.2">
      <c r="B122" s="21" t="s">
        <v>63</v>
      </c>
      <c r="C122" s="22" t="s">
        <v>64</v>
      </c>
      <c r="D122" s="22">
        <v>1.35</v>
      </c>
      <c r="E122" s="22">
        <v>1.1000000000000001</v>
      </c>
      <c r="F122" s="22">
        <v>0</v>
      </c>
      <c r="G122" s="44">
        <v>0</v>
      </c>
      <c r="H122" s="44">
        <v>0</v>
      </c>
      <c r="I122" s="19">
        <v>0</v>
      </c>
      <c r="J122" s="19">
        <v>0</v>
      </c>
      <c r="K122" s="65">
        <v>0</v>
      </c>
    </row>
    <row r="123" spans="2:12" hidden="1" x14ac:dyDescent="0.2"/>
    <row r="124" spans="2:12" x14ac:dyDescent="0.2">
      <c r="B124" s="18" t="s">
        <v>65</v>
      </c>
      <c r="C124" s="5" t="s">
        <v>66</v>
      </c>
      <c r="E124" s="5">
        <v>0</v>
      </c>
      <c r="F124" s="5">
        <v>0</v>
      </c>
      <c r="G124" s="19">
        <v>0</v>
      </c>
      <c r="H124" s="19">
        <v>0</v>
      </c>
      <c r="I124" s="64">
        <v>0</v>
      </c>
      <c r="J124" s="64">
        <v>0</v>
      </c>
    </row>
    <row r="125" spans="2:12" x14ac:dyDescent="0.2">
      <c r="B125" s="21" t="s">
        <v>67</v>
      </c>
      <c r="C125" s="22" t="s">
        <v>68</v>
      </c>
      <c r="E125" s="22">
        <v>7.92</v>
      </c>
      <c r="F125" s="22">
        <v>3.4</v>
      </c>
      <c r="G125" s="19">
        <v>0</v>
      </c>
      <c r="H125" s="19">
        <v>0</v>
      </c>
      <c r="I125" s="19">
        <v>0</v>
      </c>
      <c r="J125" s="19">
        <v>0</v>
      </c>
    </row>
    <row r="126" spans="2:12" x14ac:dyDescent="0.2">
      <c r="B126" s="18">
        <v>637</v>
      </c>
      <c r="C126" s="5" t="s">
        <v>69</v>
      </c>
      <c r="E126" s="5">
        <v>7.92</v>
      </c>
      <c r="F126" s="5">
        <v>3.4</v>
      </c>
      <c r="G126" s="19">
        <v>0</v>
      </c>
      <c r="H126" s="19">
        <v>0</v>
      </c>
    </row>
    <row r="128" spans="2:12" x14ac:dyDescent="0.2">
      <c r="B128" s="21" t="s">
        <v>70</v>
      </c>
      <c r="C128" s="66" t="s">
        <v>71</v>
      </c>
      <c r="D128" s="22">
        <v>254.68</v>
      </c>
      <c r="E128" s="22">
        <f t="shared" ref="E128:K128" si="7">E129+E133+E134</f>
        <v>240.99</v>
      </c>
      <c r="F128" s="22">
        <f t="shared" si="7"/>
        <v>310.52</v>
      </c>
      <c r="G128" s="22">
        <f t="shared" si="7"/>
        <v>273</v>
      </c>
      <c r="H128" s="22">
        <f t="shared" si="7"/>
        <v>263</v>
      </c>
      <c r="I128" s="22">
        <f t="shared" ref="I128" si="8">I129+I133+I134</f>
        <v>304</v>
      </c>
      <c r="J128" s="22">
        <f t="shared" si="7"/>
        <v>247</v>
      </c>
      <c r="K128" s="22">
        <f t="shared" si="7"/>
        <v>247</v>
      </c>
    </row>
    <row r="129" spans="2:11" x14ac:dyDescent="0.2">
      <c r="B129" s="18">
        <v>635</v>
      </c>
      <c r="C129" s="5" t="s">
        <v>56</v>
      </c>
      <c r="E129" s="5">
        <v>10.8</v>
      </c>
      <c r="F129" s="5">
        <v>32.159999999999997</v>
      </c>
      <c r="G129" s="19">
        <v>39</v>
      </c>
      <c r="H129" s="19">
        <v>41</v>
      </c>
      <c r="I129" s="19">
        <v>40</v>
      </c>
      <c r="J129" s="19">
        <v>37</v>
      </c>
      <c r="K129" s="19">
        <v>37</v>
      </c>
    </row>
    <row r="130" spans="2:11" hidden="1" x14ac:dyDescent="0.2">
      <c r="I130" s="19"/>
      <c r="J130" s="19"/>
    </row>
    <row r="131" spans="2:11" hidden="1" x14ac:dyDescent="0.2">
      <c r="B131" s="9"/>
      <c r="C131" s="10"/>
      <c r="D131" s="10"/>
      <c r="E131" s="10"/>
      <c r="F131" s="10"/>
      <c r="G131" s="11"/>
      <c r="H131" s="11"/>
      <c r="I131" s="12"/>
      <c r="J131" s="12"/>
      <c r="K131" s="10"/>
    </row>
    <row r="132" spans="2:11" hidden="1" x14ac:dyDescent="0.2">
      <c r="B132" s="9"/>
      <c r="C132" s="10"/>
      <c r="D132" s="10"/>
      <c r="E132" s="10"/>
      <c r="F132" s="10"/>
      <c r="G132" s="11"/>
      <c r="H132" s="11"/>
      <c r="I132" s="12"/>
      <c r="J132" s="12"/>
      <c r="K132" s="10"/>
    </row>
    <row r="133" spans="2:11" x14ac:dyDescent="0.2">
      <c r="B133" s="45">
        <v>637</v>
      </c>
      <c r="C133" s="43" t="s">
        <v>35</v>
      </c>
      <c r="D133" s="46"/>
      <c r="E133" s="43">
        <v>87.39</v>
      </c>
      <c r="F133" s="43">
        <v>73.739999999999995</v>
      </c>
      <c r="G133" s="47">
        <v>60</v>
      </c>
      <c r="H133" s="47">
        <v>48</v>
      </c>
      <c r="I133" s="48">
        <v>50</v>
      </c>
      <c r="J133" s="48">
        <v>50</v>
      </c>
      <c r="K133" s="41">
        <v>50</v>
      </c>
    </row>
    <row r="134" spans="2:11" x14ac:dyDescent="0.2">
      <c r="B134" s="45">
        <v>644</v>
      </c>
      <c r="C134" s="43" t="s">
        <v>72</v>
      </c>
      <c r="D134" s="46"/>
      <c r="E134" s="43">
        <v>142.80000000000001</v>
      </c>
      <c r="F134" s="43">
        <v>204.62</v>
      </c>
      <c r="G134" s="49">
        <v>174</v>
      </c>
      <c r="H134" s="49">
        <v>174</v>
      </c>
      <c r="I134" s="48">
        <v>214</v>
      </c>
      <c r="J134" s="48">
        <v>160</v>
      </c>
      <c r="K134" s="41">
        <v>160</v>
      </c>
    </row>
    <row r="135" spans="2:11" x14ac:dyDescent="0.2">
      <c r="B135" s="21" t="s">
        <v>73</v>
      </c>
      <c r="C135" s="66" t="s">
        <v>74</v>
      </c>
      <c r="D135" s="22">
        <v>0.38</v>
      </c>
      <c r="E135" s="22">
        <v>0</v>
      </c>
      <c r="F135" s="22">
        <v>1.29</v>
      </c>
      <c r="G135" s="23">
        <v>13.2</v>
      </c>
      <c r="H135" s="23">
        <v>5.5</v>
      </c>
      <c r="I135" s="23">
        <v>13.2</v>
      </c>
      <c r="J135" s="23">
        <v>3.2</v>
      </c>
      <c r="K135" s="22">
        <v>3.2</v>
      </c>
    </row>
    <row r="136" spans="2:11" x14ac:dyDescent="0.2">
      <c r="B136" s="18">
        <v>637</v>
      </c>
      <c r="C136" s="5" t="s">
        <v>35</v>
      </c>
      <c r="F136" s="35">
        <v>1.29</v>
      </c>
      <c r="G136" s="31">
        <v>13.2</v>
      </c>
      <c r="H136" s="31">
        <v>5.5</v>
      </c>
      <c r="I136" s="31">
        <v>13.2</v>
      </c>
      <c r="J136" s="31">
        <v>3.2</v>
      </c>
      <c r="K136" s="31">
        <v>3.2</v>
      </c>
    </row>
    <row r="137" spans="2:11" hidden="1" x14ac:dyDescent="0.2">
      <c r="G137" s="31"/>
      <c r="H137" s="31"/>
    </row>
    <row r="138" spans="2:11" x14ac:dyDescent="0.2">
      <c r="G138" s="31"/>
      <c r="H138" s="31"/>
    </row>
    <row r="139" spans="2:11" x14ac:dyDescent="0.2">
      <c r="G139" s="31"/>
      <c r="H139" s="31"/>
    </row>
    <row r="140" spans="2:11" x14ac:dyDescent="0.2">
      <c r="B140" s="21" t="s">
        <v>75</v>
      </c>
      <c r="C140" s="66" t="s">
        <v>76</v>
      </c>
      <c r="D140" s="22">
        <v>275.92</v>
      </c>
      <c r="E140" s="22">
        <f t="shared" ref="E140:K140" si="9">E141+E142</f>
        <v>523.81999999999994</v>
      </c>
      <c r="F140" s="22">
        <f t="shared" si="9"/>
        <v>328.48</v>
      </c>
      <c r="G140" s="22">
        <f t="shared" si="9"/>
        <v>305.5</v>
      </c>
      <c r="H140" s="22">
        <f t="shared" si="9"/>
        <v>305.39999999999998</v>
      </c>
      <c r="I140" s="22">
        <f t="shared" ref="I140" si="10">I141+I142</f>
        <v>308.57</v>
      </c>
      <c r="J140" s="22">
        <f t="shared" si="9"/>
        <v>319.5</v>
      </c>
      <c r="K140" s="22">
        <f t="shared" si="9"/>
        <v>319.5</v>
      </c>
    </row>
    <row r="141" spans="2:11" x14ac:dyDescent="0.2">
      <c r="B141" s="18">
        <v>636</v>
      </c>
      <c r="C141" s="5" t="s">
        <v>77</v>
      </c>
      <c r="E141" s="5">
        <v>1.53</v>
      </c>
      <c r="F141" s="5">
        <v>5.85</v>
      </c>
      <c r="G141" s="19">
        <v>3</v>
      </c>
      <c r="H141" s="19">
        <v>4.2</v>
      </c>
      <c r="I141" s="19">
        <v>1</v>
      </c>
      <c r="J141" s="19">
        <v>1</v>
      </c>
      <c r="K141" s="19">
        <v>1</v>
      </c>
    </row>
    <row r="142" spans="2:11" x14ac:dyDescent="0.2">
      <c r="B142" s="18">
        <v>637</v>
      </c>
      <c r="C142" s="5" t="s">
        <v>35</v>
      </c>
      <c r="E142" s="5">
        <v>522.29</v>
      </c>
      <c r="F142" s="5">
        <v>322.63</v>
      </c>
      <c r="G142" s="19">
        <v>302.5</v>
      </c>
      <c r="H142" s="19">
        <v>301.2</v>
      </c>
      <c r="I142" s="19">
        <v>307.57</v>
      </c>
      <c r="J142" s="19">
        <v>318.5</v>
      </c>
      <c r="K142" s="19">
        <v>318.5</v>
      </c>
    </row>
    <row r="143" spans="2:11" hidden="1" x14ac:dyDescent="0.2"/>
    <row r="144" spans="2:11" hidden="1" x14ac:dyDescent="0.2"/>
    <row r="145" spans="2:12" hidden="1" x14ac:dyDescent="0.2"/>
    <row r="146" spans="2:12" x14ac:dyDescent="0.2">
      <c r="B146" s="9" t="s">
        <v>2</v>
      </c>
      <c r="C146" s="10" t="s">
        <v>3</v>
      </c>
      <c r="D146" s="10" t="s">
        <v>4</v>
      </c>
      <c r="E146" s="10" t="s">
        <v>4</v>
      </c>
      <c r="F146" s="10" t="s">
        <v>4</v>
      </c>
      <c r="G146" s="11" t="s">
        <v>5</v>
      </c>
      <c r="H146" s="11" t="s">
        <v>261</v>
      </c>
      <c r="I146" s="12" t="s">
        <v>5</v>
      </c>
      <c r="J146" s="12" t="s">
        <v>263</v>
      </c>
      <c r="K146" s="41" t="s">
        <v>263</v>
      </c>
    </row>
    <row r="147" spans="2:12" x14ac:dyDescent="0.2">
      <c r="B147" s="9" t="s">
        <v>7</v>
      </c>
      <c r="C147" s="10"/>
      <c r="D147" s="10">
        <v>2013</v>
      </c>
      <c r="E147" s="10">
        <v>2015</v>
      </c>
      <c r="F147" s="10">
        <v>2016</v>
      </c>
      <c r="G147" s="15">
        <v>2017</v>
      </c>
      <c r="H147" s="15" t="s">
        <v>262</v>
      </c>
      <c r="I147" s="12">
        <v>2018</v>
      </c>
      <c r="J147" s="12">
        <v>2019</v>
      </c>
      <c r="K147" s="41">
        <v>2020</v>
      </c>
    </row>
    <row r="148" spans="2:12" x14ac:dyDescent="0.2">
      <c r="B148" s="21" t="s">
        <v>78</v>
      </c>
      <c r="C148" s="66" t="s">
        <v>79</v>
      </c>
      <c r="D148" s="22">
        <v>12.83</v>
      </c>
      <c r="E148" s="22">
        <f t="shared" ref="E148:K148" si="11">E149+E150</f>
        <v>3.43</v>
      </c>
      <c r="F148" s="22">
        <f t="shared" si="11"/>
        <v>9.2999999999999989</v>
      </c>
      <c r="G148" s="22">
        <f t="shared" si="11"/>
        <v>7</v>
      </c>
      <c r="H148" s="22">
        <f t="shared" si="11"/>
        <v>12</v>
      </c>
      <c r="I148" s="22">
        <f t="shared" ref="I148" si="12">I149+I150</f>
        <v>11.5</v>
      </c>
      <c r="J148" s="22">
        <f t="shared" si="11"/>
        <v>11</v>
      </c>
      <c r="K148" s="22">
        <f t="shared" si="11"/>
        <v>11</v>
      </c>
    </row>
    <row r="149" spans="2:12" x14ac:dyDescent="0.2">
      <c r="B149" s="18">
        <v>632</v>
      </c>
      <c r="C149" s="5" t="s">
        <v>80</v>
      </c>
      <c r="E149" s="5">
        <v>2.99</v>
      </c>
      <c r="F149" s="5">
        <v>8.1999999999999993</v>
      </c>
      <c r="G149" s="19">
        <v>5</v>
      </c>
      <c r="H149" s="19">
        <v>10.5</v>
      </c>
      <c r="I149" s="19">
        <v>10</v>
      </c>
      <c r="J149" s="19">
        <v>10</v>
      </c>
      <c r="K149" s="19">
        <v>10</v>
      </c>
    </row>
    <row r="150" spans="2:12" x14ac:dyDescent="0.2">
      <c r="B150" s="18">
        <v>635</v>
      </c>
      <c r="C150" s="5" t="s">
        <v>56</v>
      </c>
      <c r="E150" s="5">
        <v>0.44</v>
      </c>
      <c r="F150" s="5">
        <v>1.1000000000000001</v>
      </c>
      <c r="G150" s="19">
        <v>2</v>
      </c>
      <c r="H150" s="19">
        <v>1.5</v>
      </c>
      <c r="I150" s="19">
        <v>1.5</v>
      </c>
      <c r="J150" s="19">
        <v>1</v>
      </c>
      <c r="K150" s="19">
        <v>1</v>
      </c>
    </row>
    <row r="151" spans="2:12" hidden="1" x14ac:dyDescent="0.2">
      <c r="B151" s="9"/>
      <c r="C151" s="10"/>
      <c r="D151" s="10"/>
      <c r="E151" s="10"/>
      <c r="F151" s="10"/>
      <c r="G151" s="11"/>
      <c r="H151" s="11"/>
      <c r="I151" s="12"/>
      <c r="J151" s="12"/>
      <c r="K151" s="10" t="s">
        <v>22</v>
      </c>
      <c r="L151" s="13" t="s">
        <v>6</v>
      </c>
    </row>
    <row r="152" spans="2:12" hidden="1" x14ac:dyDescent="0.2">
      <c r="B152" s="9"/>
      <c r="C152" s="10"/>
      <c r="D152" s="10"/>
      <c r="E152" s="10"/>
      <c r="F152" s="10"/>
      <c r="G152" s="15"/>
      <c r="H152" s="15"/>
      <c r="I152" s="12"/>
      <c r="J152" s="12"/>
      <c r="K152" s="10">
        <v>2016</v>
      </c>
      <c r="L152" s="16"/>
    </row>
    <row r="153" spans="2:12" x14ac:dyDescent="0.2">
      <c r="B153" s="21" t="s">
        <v>81</v>
      </c>
      <c r="C153" s="66" t="s">
        <v>82</v>
      </c>
      <c r="D153" s="22">
        <v>0</v>
      </c>
      <c r="E153" s="22">
        <v>1.22</v>
      </c>
      <c r="F153" s="22">
        <v>11.1</v>
      </c>
      <c r="G153" s="23">
        <v>1</v>
      </c>
      <c r="H153" s="23">
        <v>1</v>
      </c>
      <c r="I153" s="23">
        <v>8</v>
      </c>
      <c r="J153" s="23">
        <v>8</v>
      </c>
      <c r="K153" s="23">
        <v>8</v>
      </c>
    </row>
    <row r="154" spans="2:12" x14ac:dyDescent="0.2">
      <c r="B154" s="18">
        <v>642</v>
      </c>
      <c r="C154" s="5" t="s">
        <v>83</v>
      </c>
      <c r="E154" s="5">
        <v>0</v>
      </c>
      <c r="F154" s="36">
        <v>11.1</v>
      </c>
      <c r="G154" s="19">
        <v>1</v>
      </c>
      <c r="H154" s="19">
        <v>1</v>
      </c>
      <c r="I154" s="19">
        <v>1</v>
      </c>
      <c r="J154" s="19">
        <v>1</v>
      </c>
      <c r="K154" s="65">
        <v>1</v>
      </c>
    </row>
    <row r="155" spans="2:12" hidden="1" x14ac:dyDescent="0.2">
      <c r="B155" s="9"/>
      <c r="C155" s="10"/>
      <c r="D155" s="10"/>
      <c r="E155" s="10"/>
      <c r="F155" s="10"/>
      <c r="G155" s="11"/>
      <c r="H155" s="11"/>
      <c r="I155" s="12"/>
      <c r="J155" s="12"/>
      <c r="K155" s="10"/>
    </row>
    <row r="156" spans="2:12" hidden="1" x14ac:dyDescent="0.2">
      <c r="B156" s="9"/>
      <c r="C156" s="10"/>
      <c r="D156" s="10"/>
      <c r="E156" s="10"/>
      <c r="F156" s="10"/>
      <c r="G156" s="11"/>
      <c r="H156" s="11"/>
      <c r="I156" s="12"/>
      <c r="J156" s="12"/>
      <c r="K156" s="10"/>
    </row>
    <row r="157" spans="2:12" x14ac:dyDescent="0.2">
      <c r="B157" s="50">
        <v>635</v>
      </c>
      <c r="C157" s="5" t="s">
        <v>56</v>
      </c>
      <c r="D157" s="41"/>
      <c r="E157" s="43">
        <v>1.22</v>
      </c>
      <c r="F157" s="43"/>
      <c r="G157" s="51"/>
      <c r="H157" s="51"/>
      <c r="I157" s="41">
        <v>7</v>
      </c>
      <c r="J157" s="41">
        <v>7</v>
      </c>
      <c r="K157" s="41">
        <v>7</v>
      </c>
      <c r="L157" s="5" t="s">
        <v>84</v>
      </c>
    </row>
    <row r="158" spans="2:12" x14ac:dyDescent="0.2">
      <c r="B158" s="40" t="s">
        <v>85</v>
      </c>
      <c r="C158" s="68" t="s">
        <v>86</v>
      </c>
      <c r="D158" s="41">
        <v>0.2</v>
      </c>
      <c r="E158" s="41">
        <v>0</v>
      </c>
      <c r="F158" s="41">
        <v>0</v>
      </c>
      <c r="G158" s="51">
        <v>1</v>
      </c>
      <c r="H158" s="51">
        <v>1</v>
      </c>
      <c r="I158" s="41">
        <v>1</v>
      </c>
      <c r="J158" s="41">
        <v>1</v>
      </c>
      <c r="K158" s="41">
        <v>1</v>
      </c>
    </row>
    <row r="159" spans="2:12" x14ac:dyDescent="0.2">
      <c r="B159" s="50">
        <v>642</v>
      </c>
      <c r="C159" s="35" t="s">
        <v>87</v>
      </c>
      <c r="D159" s="41"/>
      <c r="E159" s="43">
        <v>0</v>
      </c>
      <c r="F159" s="43"/>
      <c r="G159" s="51">
        <v>1</v>
      </c>
      <c r="H159" s="51">
        <v>1</v>
      </c>
      <c r="I159" s="41">
        <v>1</v>
      </c>
      <c r="J159" s="41">
        <v>1</v>
      </c>
      <c r="K159" s="41">
        <v>1</v>
      </c>
      <c r="L159" s="5" t="s">
        <v>88</v>
      </c>
    </row>
    <row r="160" spans="2:12" x14ac:dyDescent="0.2">
      <c r="B160" s="21" t="s">
        <v>89</v>
      </c>
      <c r="C160" s="66" t="s">
        <v>90</v>
      </c>
      <c r="D160" s="22">
        <v>44.33</v>
      </c>
      <c r="E160" s="22">
        <f t="shared" ref="E160:G160" si="13">E161+E162+E163+E165+E166+E169+E179</f>
        <v>50.23</v>
      </c>
      <c r="F160" s="22">
        <v>58.61</v>
      </c>
      <c r="G160" s="22">
        <f t="shared" si="13"/>
        <v>80.399999999999991</v>
      </c>
      <c r="H160" s="23">
        <f>H161+H162+H163+H165+H166+H169+H179+H168</f>
        <v>100.92</v>
      </c>
      <c r="I160" s="23">
        <f>I161+I162+I163+I165+I166+I169+I179+I168</f>
        <v>110.69999999999999</v>
      </c>
      <c r="J160" s="23">
        <f>J161+J162+J163+J165+J166+J169+J179+J168</f>
        <v>89.1</v>
      </c>
      <c r="K160" s="23">
        <f>K161+K162+K163+K165+K166+K169+K179+K168</f>
        <v>88.6</v>
      </c>
    </row>
    <row r="161" spans="2:13" x14ac:dyDescent="0.2">
      <c r="B161" s="18">
        <v>610</v>
      </c>
      <c r="C161" s="5" t="s">
        <v>91</v>
      </c>
      <c r="E161" s="5">
        <v>11.23</v>
      </c>
      <c r="F161" s="5">
        <v>4</v>
      </c>
      <c r="G161" s="19">
        <v>8</v>
      </c>
      <c r="H161" s="19">
        <v>21.5</v>
      </c>
      <c r="I161" s="19">
        <v>8</v>
      </c>
      <c r="J161" s="19">
        <v>8</v>
      </c>
      <c r="K161" s="19">
        <v>8</v>
      </c>
    </row>
    <row r="162" spans="2:13" x14ac:dyDescent="0.2">
      <c r="B162" s="18">
        <v>620</v>
      </c>
      <c r="C162" s="5" t="s">
        <v>92</v>
      </c>
      <c r="E162" s="5">
        <v>3.93</v>
      </c>
      <c r="F162" s="22">
        <v>1.26</v>
      </c>
      <c r="G162" s="19">
        <v>3</v>
      </c>
      <c r="H162" s="19">
        <v>7.4</v>
      </c>
      <c r="I162" s="19">
        <v>3</v>
      </c>
      <c r="J162" s="19">
        <v>3</v>
      </c>
      <c r="K162" s="19">
        <v>3</v>
      </c>
    </row>
    <row r="163" spans="2:13" x14ac:dyDescent="0.2">
      <c r="B163" s="18">
        <v>633</v>
      </c>
      <c r="C163" s="5" t="s">
        <v>93</v>
      </c>
      <c r="E163" s="5">
        <v>7.8</v>
      </c>
      <c r="F163" s="5">
        <v>5.31</v>
      </c>
      <c r="G163" s="19">
        <v>9.5</v>
      </c>
      <c r="H163" s="19">
        <v>6.6</v>
      </c>
      <c r="I163" s="19">
        <v>12.5</v>
      </c>
      <c r="J163" s="19">
        <v>7</v>
      </c>
      <c r="K163" s="19">
        <v>7</v>
      </c>
    </row>
    <row r="164" spans="2:13" hidden="1" x14ac:dyDescent="0.2">
      <c r="B164" s="18" t="s">
        <v>27</v>
      </c>
    </row>
    <row r="165" spans="2:13" x14ac:dyDescent="0.2">
      <c r="B165" s="18">
        <v>634</v>
      </c>
      <c r="C165" s="5" t="s">
        <v>94</v>
      </c>
      <c r="E165" s="5">
        <v>5.69</v>
      </c>
      <c r="F165" s="5">
        <v>5.16</v>
      </c>
      <c r="G165" s="19">
        <v>9.3000000000000007</v>
      </c>
      <c r="H165" s="19">
        <v>13.92</v>
      </c>
      <c r="I165" s="19">
        <v>15.6</v>
      </c>
      <c r="J165" s="19">
        <v>10</v>
      </c>
      <c r="K165" s="19">
        <v>10</v>
      </c>
    </row>
    <row r="166" spans="2:13" x14ac:dyDescent="0.2">
      <c r="B166" s="52">
        <v>635</v>
      </c>
      <c r="C166" s="5" t="s">
        <v>56</v>
      </c>
      <c r="D166" s="25"/>
      <c r="E166" s="5">
        <v>13.79</v>
      </c>
      <c r="F166" s="5">
        <v>17.010000000000002</v>
      </c>
      <c r="G166" s="19">
        <v>32</v>
      </c>
      <c r="H166" s="19">
        <v>25.2</v>
      </c>
      <c r="I166" s="25">
        <v>51.5</v>
      </c>
      <c r="J166" s="25">
        <v>43</v>
      </c>
      <c r="K166" s="25">
        <v>44.5</v>
      </c>
    </row>
    <row r="167" spans="2:13" hidden="1" x14ac:dyDescent="0.2">
      <c r="B167" s="18">
        <v>635004</v>
      </c>
      <c r="C167" s="5" t="s">
        <v>95</v>
      </c>
    </row>
    <row r="168" spans="2:13" x14ac:dyDescent="0.2">
      <c r="B168" s="18">
        <v>651</v>
      </c>
      <c r="C168" s="5" t="s">
        <v>96</v>
      </c>
      <c r="F168" s="5">
        <v>0</v>
      </c>
      <c r="G168" s="19">
        <v>0</v>
      </c>
      <c r="H168" s="19">
        <v>1.8</v>
      </c>
      <c r="I168" s="19">
        <v>1.5</v>
      </c>
      <c r="J168" s="19">
        <v>1.5</v>
      </c>
      <c r="K168" s="65">
        <v>1.5</v>
      </c>
    </row>
    <row r="169" spans="2:13" x14ac:dyDescent="0.2">
      <c r="B169" s="18">
        <v>636</v>
      </c>
      <c r="C169" s="5" t="s">
        <v>97</v>
      </c>
      <c r="E169" s="5">
        <v>0.46</v>
      </c>
      <c r="F169" s="5">
        <v>0.3</v>
      </c>
      <c r="G169" s="19">
        <v>0.3</v>
      </c>
      <c r="H169" s="19">
        <v>0.3</v>
      </c>
      <c r="I169" s="19">
        <v>0.3</v>
      </c>
      <c r="J169" s="19">
        <v>0.3</v>
      </c>
      <c r="K169" s="19">
        <v>0.3</v>
      </c>
    </row>
    <row r="170" spans="2:13" hidden="1" x14ac:dyDescent="0.2">
      <c r="B170" s="18">
        <v>635006</v>
      </c>
      <c r="C170" s="5" t="s">
        <v>98</v>
      </c>
    </row>
    <row r="171" spans="2:13" hidden="1" x14ac:dyDescent="0.2">
      <c r="B171" s="18" t="s">
        <v>99</v>
      </c>
      <c r="C171" s="5" t="s">
        <v>100</v>
      </c>
    </row>
    <row r="172" spans="2:13" hidden="1" x14ac:dyDescent="0.2">
      <c r="B172" s="18" t="s">
        <v>101</v>
      </c>
      <c r="C172" s="5" t="s">
        <v>102</v>
      </c>
      <c r="L172" s="5" t="s">
        <v>103</v>
      </c>
      <c r="M172" s="5" t="s">
        <v>104</v>
      </c>
    </row>
    <row r="173" spans="2:13" hidden="1" x14ac:dyDescent="0.2">
      <c r="B173" s="18" t="s">
        <v>105</v>
      </c>
      <c r="C173" s="5" t="s">
        <v>106</v>
      </c>
    </row>
    <row r="174" spans="2:13" hidden="1" x14ac:dyDescent="0.2">
      <c r="B174" s="18" t="s">
        <v>107</v>
      </c>
      <c r="C174" s="5" t="s">
        <v>108</v>
      </c>
    </row>
    <row r="175" spans="2:13" hidden="1" x14ac:dyDescent="0.2">
      <c r="B175" s="18" t="s">
        <v>109</v>
      </c>
      <c r="C175" s="5" t="s">
        <v>110</v>
      </c>
    </row>
    <row r="176" spans="2:13" hidden="1" x14ac:dyDescent="0.2">
      <c r="B176" s="18" t="s">
        <v>111</v>
      </c>
      <c r="C176" s="5" t="s">
        <v>112</v>
      </c>
    </row>
    <row r="177" spans="2:12" hidden="1" x14ac:dyDescent="0.2">
      <c r="B177" s="9"/>
      <c r="C177" s="10"/>
      <c r="D177" s="10"/>
      <c r="E177" s="10"/>
      <c r="F177" s="10"/>
      <c r="G177" s="11"/>
      <c r="H177" s="11"/>
      <c r="I177" s="12"/>
      <c r="J177" s="12"/>
      <c r="K177" s="10"/>
    </row>
    <row r="178" spans="2:12" hidden="1" x14ac:dyDescent="0.2">
      <c r="B178" s="9"/>
      <c r="C178" s="10"/>
      <c r="D178" s="10"/>
      <c r="E178" s="10"/>
      <c r="F178" s="10"/>
      <c r="G178" s="11"/>
      <c r="H178" s="11"/>
      <c r="I178" s="12"/>
      <c r="J178" s="12"/>
      <c r="K178" s="10"/>
    </row>
    <row r="179" spans="2:12" x14ac:dyDescent="0.2">
      <c r="B179" s="52">
        <v>637</v>
      </c>
      <c r="C179" s="5" t="s">
        <v>23</v>
      </c>
      <c r="D179" s="25"/>
      <c r="E179" s="5">
        <v>7.33</v>
      </c>
      <c r="F179" s="5">
        <v>25.57</v>
      </c>
      <c r="G179" s="19">
        <v>18.3</v>
      </c>
      <c r="H179" s="19">
        <v>24.2</v>
      </c>
      <c r="I179" s="25">
        <v>18.3</v>
      </c>
      <c r="J179" s="25">
        <v>16.3</v>
      </c>
      <c r="K179" s="25">
        <v>14.3</v>
      </c>
    </row>
    <row r="180" spans="2:12" hidden="1" x14ac:dyDescent="0.2">
      <c r="B180" s="18">
        <v>637004</v>
      </c>
      <c r="C180" s="5" t="s">
        <v>113</v>
      </c>
    </row>
    <row r="181" spans="2:12" hidden="1" x14ac:dyDescent="0.2">
      <c r="B181" s="18">
        <v>63700410</v>
      </c>
      <c r="C181" s="5" t="s">
        <v>114</v>
      </c>
    </row>
    <row r="182" spans="2:12" hidden="1" x14ac:dyDescent="0.2">
      <c r="B182" s="18">
        <v>637005</v>
      </c>
      <c r="C182" s="5" t="s">
        <v>115</v>
      </c>
    </row>
    <row r="183" spans="2:12" hidden="1" x14ac:dyDescent="0.2">
      <c r="B183" s="18" t="s">
        <v>116</v>
      </c>
      <c r="C183" s="5" t="s">
        <v>117</v>
      </c>
    </row>
    <row r="184" spans="2:12" hidden="1" x14ac:dyDescent="0.2"/>
    <row r="185" spans="2:12" x14ac:dyDescent="0.2">
      <c r="B185" s="21" t="s">
        <v>118</v>
      </c>
      <c r="C185" s="66" t="s">
        <v>119</v>
      </c>
      <c r="D185" s="22">
        <v>103.1</v>
      </c>
      <c r="E185" s="22">
        <f t="shared" ref="E185:K185" si="14">E186+E187+E189</f>
        <v>95.58</v>
      </c>
      <c r="F185" s="22">
        <v>81.89</v>
      </c>
      <c r="G185" s="22">
        <f t="shared" si="14"/>
        <v>79</v>
      </c>
      <c r="H185" s="22">
        <f t="shared" si="14"/>
        <v>80</v>
      </c>
      <c r="I185" s="22">
        <f t="shared" ref="I185" si="15">I186+I187+I189</f>
        <v>90.5</v>
      </c>
      <c r="J185" s="22">
        <f t="shared" si="14"/>
        <v>107</v>
      </c>
      <c r="K185" s="22">
        <f t="shared" si="14"/>
        <v>103</v>
      </c>
    </row>
    <row r="186" spans="2:12" x14ac:dyDescent="0.2">
      <c r="B186" s="18">
        <v>632</v>
      </c>
      <c r="C186" s="5" t="s">
        <v>120</v>
      </c>
      <c r="E186" s="5">
        <v>73.78</v>
      </c>
      <c r="F186" s="5">
        <v>67.23</v>
      </c>
      <c r="G186" s="19">
        <v>65</v>
      </c>
      <c r="H186" s="19">
        <v>60</v>
      </c>
      <c r="I186" s="19">
        <v>68</v>
      </c>
      <c r="J186" s="19">
        <v>68</v>
      </c>
      <c r="K186" s="19">
        <v>68</v>
      </c>
    </row>
    <row r="187" spans="2:12" x14ac:dyDescent="0.2">
      <c r="B187" s="18">
        <v>635</v>
      </c>
      <c r="C187" s="5" t="s">
        <v>56</v>
      </c>
      <c r="E187" s="5">
        <v>21.8</v>
      </c>
      <c r="F187" s="5">
        <v>14.66</v>
      </c>
      <c r="G187" s="19">
        <v>14</v>
      </c>
      <c r="H187" s="19">
        <v>20</v>
      </c>
      <c r="I187" s="19">
        <v>22.5</v>
      </c>
      <c r="J187" s="19">
        <v>24</v>
      </c>
      <c r="K187" s="19">
        <v>20</v>
      </c>
    </row>
    <row r="188" spans="2:12" hidden="1" x14ac:dyDescent="0.2">
      <c r="B188" s="18">
        <v>6350061</v>
      </c>
      <c r="C188" s="5" t="s">
        <v>121</v>
      </c>
      <c r="L188" s="5" t="s">
        <v>122</v>
      </c>
    </row>
    <row r="189" spans="2:12" x14ac:dyDescent="0.2">
      <c r="B189" s="18">
        <v>637</v>
      </c>
      <c r="C189" s="5" t="s">
        <v>35</v>
      </c>
      <c r="E189" s="5">
        <v>0</v>
      </c>
      <c r="F189" s="5">
        <v>0</v>
      </c>
      <c r="G189" s="19">
        <v>0</v>
      </c>
      <c r="H189" s="19">
        <v>0</v>
      </c>
      <c r="I189" s="5">
        <v>0</v>
      </c>
      <c r="J189" s="5">
        <v>15</v>
      </c>
      <c r="K189" s="5">
        <v>15</v>
      </c>
    </row>
    <row r="190" spans="2:12" x14ac:dyDescent="0.2">
      <c r="B190" s="21" t="s">
        <v>123</v>
      </c>
      <c r="C190" s="66" t="s">
        <v>124</v>
      </c>
      <c r="D190" s="22">
        <v>1</v>
      </c>
      <c r="E190" s="22">
        <v>1</v>
      </c>
      <c r="F190" s="22">
        <v>1</v>
      </c>
      <c r="G190" s="23">
        <v>1</v>
      </c>
      <c r="H190" s="23">
        <v>1</v>
      </c>
      <c r="I190" s="23">
        <v>1</v>
      </c>
      <c r="J190" s="23">
        <v>1</v>
      </c>
      <c r="K190" s="23">
        <v>1</v>
      </c>
    </row>
    <row r="191" spans="2:12" x14ac:dyDescent="0.2">
      <c r="B191" s="18">
        <v>635</v>
      </c>
      <c r="C191" s="5" t="s">
        <v>56</v>
      </c>
      <c r="F191" s="36">
        <v>1</v>
      </c>
      <c r="G191" s="19">
        <v>1</v>
      </c>
      <c r="H191" s="19">
        <v>1</v>
      </c>
      <c r="I191" s="19">
        <v>1</v>
      </c>
      <c r="J191" s="19">
        <v>1</v>
      </c>
      <c r="K191" s="19">
        <v>1</v>
      </c>
    </row>
    <row r="192" spans="2:12" hidden="1" x14ac:dyDescent="0.2"/>
    <row r="193" spans="2:11" x14ac:dyDescent="0.2">
      <c r="B193" s="21" t="s">
        <v>125</v>
      </c>
      <c r="C193" s="66" t="s">
        <v>126</v>
      </c>
      <c r="D193" s="22">
        <v>24.56</v>
      </c>
      <c r="E193" s="22">
        <f>E195+E196+E198+E200</f>
        <v>30.29</v>
      </c>
      <c r="F193" s="22">
        <f>F195+F196+F198+F200</f>
        <v>35.42</v>
      </c>
      <c r="G193" s="22">
        <f>G195+G196+G198+G200</f>
        <v>43.1</v>
      </c>
      <c r="H193" s="22">
        <f>H195+H196+H198+H200</f>
        <v>39.879999999999995</v>
      </c>
      <c r="I193" s="23">
        <f>I195+I196+I198+I200+I194</f>
        <v>48.6</v>
      </c>
      <c r="J193" s="23">
        <f>J195+J196+J198+J200+J194</f>
        <v>56.6</v>
      </c>
      <c r="K193" s="23">
        <f>K195+K196+K198+K200+K194</f>
        <v>58.6</v>
      </c>
    </row>
    <row r="194" spans="2:11" x14ac:dyDescent="0.2">
      <c r="B194" s="18">
        <v>611.62</v>
      </c>
      <c r="C194" s="5" t="s">
        <v>66</v>
      </c>
      <c r="D194" s="22"/>
      <c r="E194" s="22"/>
      <c r="F194" s="22"/>
      <c r="G194" s="22"/>
      <c r="H194" s="22">
        <v>3.5</v>
      </c>
      <c r="I194" s="22">
        <v>4.5999999999999996</v>
      </c>
      <c r="J194" s="22">
        <v>4.5999999999999996</v>
      </c>
      <c r="K194" s="22">
        <v>4.5999999999999996</v>
      </c>
    </row>
    <row r="195" spans="2:11" x14ac:dyDescent="0.2">
      <c r="B195" s="18">
        <v>632</v>
      </c>
      <c r="C195" s="5" t="s">
        <v>127</v>
      </c>
      <c r="E195" s="5">
        <v>9.15</v>
      </c>
      <c r="F195" s="35">
        <v>10.96</v>
      </c>
      <c r="G195" s="19">
        <v>10</v>
      </c>
      <c r="H195" s="19">
        <v>7.2</v>
      </c>
      <c r="I195" s="19">
        <v>10</v>
      </c>
      <c r="J195" s="19">
        <v>10</v>
      </c>
      <c r="K195" s="19">
        <v>10</v>
      </c>
    </row>
    <row r="196" spans="2:11" x14ac:dyDescent="0.2">
      <c r="B196" s="18">
        <v>642</v>
      </c>
      <c r="C196" s="5" t="s">
        <v>58</v>
      </c>
      <c r="E196" s="5">
        <v>17.309999999999999</v>
      </c>
      <c r="F196" s="35">
        <v>18.239999999999998</v>
      </c>
      <c r="G196" s="19">
        <v>19</v>
      </c>
      <c r="H196" s="19">
        <v>19</v>
      </c>
      <c r="I196" s="19">
        <v>24</v>
      </c>
      <c r="J196" s="19">
        <v>30</v>
      </c>
      <c r="K196" s="19">
        <v>30</v>
      </c>
    </row>
    <row r="197" spans="2:11" hidden="1" x14ac:dyDescent="0.2">
      <c r="B197" s="18" t="s">
        <v>128</v>
      </c>
      <c r="C197" s="5" t="s">
        <v>129</v>
      </c>
    </row>
    <row r="198" spans="2:11" x14ac:dyDescent="0.2">
      <c r="B198" s="18">
        <v>635</v>
      </c>
      <c r="C198" s="5" t="s">
        <v>56</v>
      </c>
      <c r="E198" s="5">
        <v>1</v>
      </c>
      <c r="F198" s="5">
        <v>1.96</v>
      </c>
      <c r="G198" s="19">
        <v>8.5</v>
      </c>
      <c r="H198" s="19">
        <v>10.18</v>
      </c>
      <c r="I198" s="19">
        <v>8</v>
      </c>
      <c r="J198" s="19">
        <v>10</v>
      </c>
      <c r="K198" s="19">
        <v>12</v>
      </c>
    </row>
    <row r="199" spans="2:11" hidden="1" x14ac:dyDescent="0.2">
      <c r="B199" s="18">
        <v>6350006</v>
      </c>
      <c r="C199" s="5" t="s">
        <v>130</v>
      </c>
    </row>
    <row r="200" spans="2:11" x14ac:dyDescent="0.2">
      <c r="B200" s="18">
        <v>637</v>
      </c>
      <c r="C200" s="5" t="s">
        <v>35</v>
      </c>
      <c r="E200" s="5">
        <v>2.83</v>
      </c>
      <c r="F200" s="5">
        <v>4.26</v>
      </c>
      <c r="G200" s="19">
        <v>5.6</v>
      </c>
      <c r="H200" s="19">
        <v>3.5</v>
      </c>
      <c r="I200" s="19">
        <v>2</v>
      </c>
      <c r="J200" s="19">
        <v>2</v>
      </c>
      <c r="K200" s="19">
        <v>2</v>
      </c>
    </row>
    <row r="201" spans="2:11" hidden="1" x14ac:dyDescent="0.2"/>
    <row r="202" spans="2:11" hidden="1" x14ac:dyDescent="0.2"/>
    <row r="204" spans="2:11" x14ac:dyDescent="0.2">
      <c r="B204" s="21" t="s">
        <v>131</v>
      </c>
      <c r="C204" s="66" t="s">
        <v>132</v>
      </c>
      <c r="D204" s="22">
        <v>114.31</v>
      </c>
      <c r="E204" s="22">
        <f t="shared" ref="E204:H204" si="16">E205+E206+E207+E212+E217+E218+E223+E237</f>
        <v>120.14</v>
      </c>
      <c r="F204" s="22">
        <f t="shared" si="16"/>
        <v>115.80999999999999</v>
      </c>
      <c r="G204" s="22">
        <f t="shared" si="16"/>
        <v>127.10000000000001</v>
      </c>
      <c r="H204" s="22">
        <f t="shared" si="16"/>
        <v>109.67999999999999</v>
      </c>
      <c r="I204" s="22">
        <f t="shared" ref="I204:K204" si="17">I205+I206+I207+I212+I217+I218+I223+I237</f>
        <v>137.4</v>
      </c>
      <c r="J204" s="22">
        <f t="shared" si="17"/>
        <v>124.19999999999999</v>
      </c>
      <c r="K204" s="22">
        <f t="shared" si="17"/>
        <v>124.8</v>
      </c>
    </row>
    <row r="205" spans="2:11" x14ac:dyDescent="0.2">
      <c r="B205" s="18">
        <v>610</v>
      </c>
      <c r="C205" s="5" t="s">
        <v>133</v>
      </c>
      <c r="E205" s="5">
        <v>42.65</v>
      </c>
      <c r="F205" s="5">
        <v>42.66</v>
      </c>
      <c r="G205" s="19">
        <v>35</v>
      </c>
      <c r="H205" s="19">
        <v>33.5</v>
      </c>
      <c r="I205" s="19">
        <v>35</v>
      </c>
      <c r="J205" s="19">
        <v>35</v>
      </c>
      <c r="K205" s="19">
        <v>35</v>
      </c>
    </row>
    <row r="206" spans="2:11" x14ac:dyDescent="0.2">
      <c r="B206" s="18">
        <v>620</v>
      </c>
      <c r="C206" s="5" t="s">
        <v>134</v>
      </c>
      <c r="E206" s="5">
        <v>14.58</v>
      </c>
      <c r="F206" s="5">
        <v>14.54</v>
      </c>
      <c r="G206" s="19">
        <v>12.2</v>
      </c>
      <c r="H206" s="19">
        <v>11.7</v>
      </c>
      <c r="I206" s="19">
        <v>12</v>
      </c>
      <c r="J206" s="19">
        <v>12</v>
      </c>
      <c r="K206" s="19">
        <v>12</v>
      </c>
    </row>
    <row r="207" spans="2:11" x14ac:dyDescent="0.2">
      <c r="B207" s="18">
        <v>632</v>
      </c>
      <c r="C207" s="5" t="s">
        <v>53</v>
      </c>
      <c r="E207" s="5">
        <v>26.57</v>
      </c>
      <c r="F207" s="5">
        <v>24.31</v>
      </c>
      <c r="G207" s="19">
        <v>35.200000000000003</v>
      </c>
      <c r="H207" s="19">
        <v>25.8</v>
      </c>
      <c r="I207" s="19">
        <v>33.5</v>
      </c>
      <c r="J207" s="19">
        <v>34.1</v>
      </c>
      <c r="K207" s="19">
        <v>34.700000000000003</v>
      </c>
    </row>
    <row r="208" spans="2:11" hidden="1" x14ac:dyDescent="0.2"/>
    <row r="209" spans="2:12" hidden="1" x14ac:dyDescent="0.2"/>
    <row r="210" spans="2:12" x14ac:dyDescent="0.2">
      <c r="B210" s="9" t="s">
        <v>2</v>
      </c>
      <c r="C210" s="10" t="s">
        <v>3</v>
      </c>
      <c r="D210" s="10" t="s">
        <v>4</v>
      </c>
      <c r="E210" s="10" t="s">
        <v>4</v>
      </c>
      <c r="F210" s="10" t="s">
        <v>4</v>
      </c>
      <c r="G210" s="11" t="s">
        <v>5</v>
      </c>
      <c r="H210" s="11" t="s">
        <v>261</v>
      </c>
      <c r="I210" s="12" t="s">
        <v>5</v>
      </c>
      <c r="J210" s="12" t="s">
        <v>263</v>
      </c>
      <c r="K210" s="10" t="s">
        <v>263</v>
      </c>
    </row>
    <row r="211" spans="2:12" x14ac:dyDescent="0.2">
      <c r="B211" s="9" t="s">
        <v>7</v>
      </c>
      <c r="C211" s="10"/>
      <c r="D211" s="10">
        <v>2013</v>
      </c>
      <c r="E211" s="10">
        <v>2015</v>
      </c>
      <c r="F211" s="10">
        <v>2016</v>
      </c>
      <c r="G211" s="15">
        <v>2017</v>
      </c>
      <c r="H211" s="15" t="s">
        <v>262</v>
      </c>
      <c r="I211" s="12">
        <v>2018</v>
      </c>
      <c r="J211" s="12">
        <v>2019</v>
      </c>
      <c r="K211" s="10">
        <v>2020</v>
      </c>
    </row>
    <row r="212" spans="2:12" x14ac:dyDescent="0.2">
      <c r="B212" s="18">
        <v>633</v>
      </c>
      <c r="C212" s="5" t="s">
        <v>14</v>
      </c>
      <c r="E212" s="5">
        <v>11.53</v>
      </c>
      <c r="F212" s="5">
        <v>13.72</v>
      </c>
      <c r="G212" s="19">
        <v>12.4</v>
      </c>
      <c r="H212" s="19">
        <v>19.82</v>
      </c>
      <c r="I212" s="19">
        <v>19.5</v>
      </c>
      <c r="J212" s="19">
        <v>11.6</v>
      </c>
      <c r="K212" s="19">
        <v>11.6</v>
      </c>
    </row>
    <row r="213" spans="2:12" hidden="1" x14ac:dyDescent="0.2"/>
    <row r="214" spans="2:12" hidden="1" x14ac:dyDescent="0.2"/>
    <row r="215" spans="2:12" hidden="1" x14ac:dyDescent="0.2"/>
    <row r="216" spans="2:12" hidden="1" x14ac:dyDescent="0.2">
      <c r="B216" s="18">
        <v>634004</v>
      </c>
      <c r="C216" s="5" t="s">
        <v>135</v>
      </c>
    </row>
    <row r="217" spans="2:12" x14ac:dyDescent="0.2">
      <c r="B217" s="18">
        <v>634</v>
      </c>
      <c r="C217" s="5" t="s">
        <v>136</v>
      </c>
      <c r="E217" s="5">
        <v>0</v>
      </c>
      <c r="F217" s="5">
        <v>0</v>
      </c>
      <c r="H217" s="19">
        <v>0</v>
      </c>
      <c r="I217" s="19">
        <v>0.3</v>
      </c>
      <c r="J217" s="19">
        <v>0</v>
      </c>
      <c r="K217" s="19">
        <v>0</v>
      </c>
    </row>
    <row r="218" spans="2:12" x14ac:dyDescent="0.2">
      <c r="B218" s="18">
        <v>635</v>
      </c>
      <c r="C218" s="5" t="s">
        <v>56</v>
      </c>
      <c r="E218" s="5">
        <v>3.85</v>
      </c>
      <c r="F218" s="5">
        <v>0.14000000000000001</v>
      </c>
      <c r="G218" s="19">
        <v>0.6</v>
      </c>
      <c r="H218" s="19">
        <v>0.2</v>
      </c>
      <c r="I218" s="19">
        <v>0.3</v>
      </c>
      <c r="J218" s="19">
        <v>0.6</v>
      </c>
      <c r="K218" s="19">
        <v>0.6</v>
      </c>
    </row>
    <row r="219" spans="2:12" hidden="1" x14ac:dyDescent="0.2">
      <c r="C219" s="22"/>
    </row>
    <row r="220" spans="2:12" hidden="1" x14ac:dyDescent="0.2">
      <c r="C220" s="22"/>
      <c r="L220" s="5" t="s">
        <v>137</v>
      </c>
    </row>
    <row r="221" spans="2:12" hidden="1" x14ac:dyDescent="0.2">
      <c r="B221" s="9"/>
      <c r="C221" s="10"/>
      <c r="D221" s="10"/>
      <c r="E221" s="10"/>
      <c r="F221" s="10"/>
      <c r="G221" s="11"/>
      <c r="H221" s="11"/>
      <c r="I221" s="12"/>
      <c r="J221" s="12"/>
      <c r="K221" s="10"/>
    </row>
    <row r="222" spans="2:12" hidden="1" x14ac:dyDescent="0.2">
      <c r="B222" s="9"/>
      <c r="C222" s="10"/>
      <c r="D222" s="10"/>
      <c r="E222" s="10"/>
      <c r="F222" s="10"/>
      <c r="G222" s="11"/>
      <c r="H222" s="11"/>
      <c r="I222" s="12"/>
      <c r="J222" s="12"/>
      <c r="K222" s="10"/>
    </row>
    <row r="223" spans="2:12" ht="15" x14ac:dyDescent="0.2">
      <c r="B223" s="18">
        <v>637</v>
      </c>
      <c r="C223" s="5" t="s">
        <v>23</v>
      </c>
      <c r="D223" s="33"/>
      <c r="E223" s="5">
        <v>20.82</v>
      </c>
      <c r="F223" s="5">
        <v>19.59</v>
      </c>
      <c r="G223" s="19">
        <v>29.3</v>
      </c>
      <c r="H223" s="19">
        <v>17.8</v>
      </c>
      <c r="I223" s="33">
        <v>31.4</v>
      </c>
      <c r="J223" s="33">
        <v>29</v>
      </c>
      <c r="K223" s="33">
        <v>29</v>
      </c>
    </row>
    <row r="224" spans="2:12" hidden="1" x14ac:dyDescent="0.2">
      <c r="C224" s="22"/>
    </row>
    <row r="225" spans="2:12" hidden="1" x14ac:dyDescent="0.2">
      <c r="C225" s="22"/>
    </row>
    <row r="226" spans="2:12" hidden="1" x14ac:dyDescent="0.2">
      <c r="C226" s="22"/>
    </row>
    <row r="227" spans="2:12" hidden="1" x14ac:dyDescent="0.2">
      <c r="B227" s="9"/>
      <c r="C227" s="10"/>
      <c r="D227" s="10"/>
      <c r="E227" s="10"/>
      <c r="F227" s="10"/>
      <c r="G227" s="11"/>
      <c r="H227" s="11"/>
      <c r="I227" s="12"/>
      <c r="J227" s="12"/>
      <c r="K227" s="10"/>
      <c r="L227" s="13" t="s">
        <v>6</v>
      </c>
    </row>
    <row r="228" spans="2:12" hidden="1" x14ac:dyDescent="0.2">
      <c r="B228" s="9"/>
      <c r="C228" s="10"/>
      <c r="D228" s="10"/>
      <c r="E228" s="10"/>
      <c r="F228" s="10"/>
      <c r="G228" s="15"/>
      <c r="H228" s="15"/>
      <c r="I228" s="12"/>
      <c r="J228" s="12"/>
      <c r="K228" s="10"/>
      <c r="L228" s="16"/>
    </row>
    <row r="229" spans="2:12" hidden="1" x14ac:dyDescent="0.2">
      <c r="C229" s="22"/>
    </row>
    <row r="230" spans="2:12" hidden="1" x14ac:dyDescent="0.2">
      <c r="C230" s="22"/>
    </row>
    <row r="231" spans="2:12" hidden="1" x14ac:dyDescent="0.2">
      <c r="C231" s="22"/>
    </row>
    <row r="232" spans="2:12" hidden="1" x14ac:dyDescent="0.2">
      <c r="B232" s="9"/>
      <c r="C232" s="10"/>
      <c r="D232" s="10"/>
      <c r="E232" s="10"/>
      <c r="F232" s="10"/>
      <c r="G232" s="11"/>
      <c r="H232" s="11"/>
      <c r="I232" s="12"/>
      <c r="J232" s="12"/>
      <c r="K232" s="10"/>
      <c r="L232" s="13" t="s">
        <v>6</v>
      </c>
    </row>
    <row r="233" spans="2:12" hidden="1" x14ac:dyDescent="0.2">
      <c r="B233" s="9"/>
      <c r="C233" s="10"/>
      <c r="D233" s="10"/>
      <c r="E233" s="10"/>
      <c r="F233" s="10"/>
      <c r="G233" s="15"/>
      <c r="H233" s="15"/>
      <c r="I233" s="12"/>
      <c r="J233" s="12"/>
      <c r="K233" s="10"/>
      <c r="L233" s="16"/>
    </row>
    <row r="234" spans="2:12" hidden="1" x14ac:dyDescent="0.2">
      <c r="C234" s="22"/>
    </row>
    <row r="235" spans="2:12" hidden="1" x14ac:dyDescent="0.2">
      <c r="C235" s="22"/>
    </row>
    <row r="236" spans="2:12" hidden="1" x14ac:dyDescent="0.2">
      <c r="C236" s="22"/>
    </row>
    <row r="237" spans="2:12" x14ac:dyDescent="0.2">
      <c r="B237" s="53">
        <v>642</v>
      </c>
      <c r="C237" s="39" t="s">
        <v>138</v>
      </c>
      <c r="E237" s="5">
        <v>0.14000000000000001</v>
      </c>
      <c r="F237" s="5">
        <v>0.85</v>
      </c>
      <c r="G237" s="19">
        <v>2.4</v>
      </c>
      <c r="H237" s="19">
        <v>0.86</v>
      </c>
      <c r="I237" s="19">
        <v>5.4</v>
      </c>
      <c r="J237" s="19">
        <v>1.9</v>
      </c>
      <c r="K237" s="19">
        <v>1.9</v>
      </c>
      <c r="L237" s="5" t="s">
        <v>139</v>
      </c>
    </row>
    <row r="238" spans="2:12" hidden="1" x14ac:dyDescent="0.2">
      <c r="B238" s="21"/>
      <c r="C238" s="22"/>
      <c r="D238" s="22"/>
      <c r="E238" s="22"/>
      <c r="F238" s="22"/>
      <c r="G238" s="23"/>
      <c r="H238" s="23"/>
      <c r="I238" s="22">
        <v>1.5</v>
      </c>
      <c r="J238" s="22">
        <v>1.5</v>
      </c>
      <c r="K238" s="22"/>
    </row>
    <row r="239" spans="2:12" hidden="1" x14ac:dyDescent="0.2">
      <c r="I239" s="19">
        <v>1.5</v>
      </c>
      <c r="J239" s="19">
        <v>1.5</v>
      </c>
    </row>
    <row r="240" spans="2:12" hidden="1" x14ac:dyDescent="0.2"/>
    <row r="241" spans="2:12" hidden="1" x14ac:dyDescent="0.2"/>
    <row r="242" spans="2:12" hidden="1" x14ac:dyDescent="0.2">
      <c r="B242" s="21"/>
      <c r="C242" s="22"/>
      <c r="D242" s="22"/>
      <c r="E242" s="22"/>
      <c r="F242" s="22"/>
      <c r="G242" s="23"/>
      <c r="H242" s="23"/>
      <c r="I242" s="22">
        <v>0.3</v>
      </c>
      <c r="J242" s="22">
        <v>0.3</v>
      </c>
      <c r="K242" s="22"/>
    </row>
    <row r="243" spans="2:12" hidden="1" x14ac:dyDescent="0.2">
      <c r="I243" s="19">
        <v>3</v>
      </c>
      <c r="J243" s="19">
        <v>3</v>
      </c>
    </row>
    <row r="244" spans="2:12" hidden="1" x14ac:dyDescent="0.2"/>
    <row r="245" spans="2:12" hidden="1" x14ac:dyDescent="0.2"/>
    <row r="246" spans="2:12" hidden="1" x14ac:dyDescent="0.2"/>
    <row r="247" spans="2:12" hidden="1" x14ac:dyDescent="0.2">
      <c r="B247" s="21"/>
      <c r="C247" s="22"/>
      <c r="D247" s="22"/>
      <c r="E247" s="22"/>
      <c r="F247" s="22"/>
      <c r="G247" s="23"/>
      <c r="H247" s="23"/>
      <c r="I247" s="23">
        <v>0.5</v>
      </c>
      <c r="J247" s="23">
        <v>0.5</v>
      </c>
    </row>
    <row r="248" spans="2:12" hidden="1" x14ac:dyDescent="0.2">
      <c r="I248" s="19">
        <v>0.5</v>
      </c>
      <c r="J248" s="19">
        <v>0.5</v>
      </c>
      <c r="L248" s="5" t="s">
        <v>140</v>
      </c>
    </row>
    <row r="249" spans="2:12" hidden="1" x14ac:dyDescent="0.2"/>
    <row r="250" spans="2:12" hidden="1" x14ac:dyDescent="0.2"/>
    <row r="251" spans="2:12" hidden="1" x14ac:dyDescent="0.2">
      <c r="B251" s="21"/>
      <c r="C251" s="22"/>
      <c r="D251" s="22"/>
      <c r="E251" s="22"/>
      <c r="F251" s="22"/>
      <c r="G251" s="23"/>
      <c r="H251" s="23"/>
      <c r="I251" s="23">
        <f>SUM(I252:I258)</f>
        <v>10</v>
      </c>
      <c r="J251" s="23">
        <f>SUM(J252:J258)</f>
        <v>10</v>
      </c>
      <c r="K251" s="22"/>
    </row>
    <row r="252" spans="2:12" hidden="1" x14ac:dyDescent="0.2">
      <c r="I252" s="19">
        <v>5.5</v>
      </c>
      <c r="J252" s="19">
        <v>5.5</v>
      </c>
    </row>
    <row r="253" spans="2:12" hidden="1" x14ac:dyDescent="0.2"/>
    <row r="254" spans="2:12" hidden="1" x14ac:dyDescent="0.2"/>
    <row r="255" spans="2:12" hidden="1" x14ac:dyDescent="0.2">
      <c r="I255" s="19">
        <v>0.5</v>
      </c>
      <c r="J255" s="19">
        <v>0.5</v>
      </c>
    </row>
    <row r="256" spans="2:12" hidden="1" x14ac:dyDescent="0.2">
      <c r="I256" s="19">
        <v>4</v>
      </c>
      <c r="J256" s="19">
        <v>4</v>
      </c>
    </row>
    <row r="257" spans="2:12" hidden="1" x14ac:dyDescent="0.2"/>
    <row r="258" spans="2:12" hidden="1" x14ac:dyDescent="0.2"/>
    <row r="259" spans="2:12" hidden="1" x14ac:dyDescent="0.2"/>
    <row r="260" spans="2:12" hidden="1" x14ac:dyDescent="0.2"/>
    <row r="261" spans="2:12" hidden="1" x14ac:dyDescent="0.2">
      <c r="B261" s="9"/>
      <c r="C261" s="10"/>
      <c r="D261" s="10"/>
      <c r="E261" s="10"/>
      <c r="F261" s="10"/>
      <c r="G261" s="11"/>
      <c r="H261" s="11"/>
      <c r="I261" s="12"/>
      <c r="J261" s="12"/>
    </row>
    <row r="262" spans="2:12" hidden="1" x14ac:dyDescent="0.2">
      <c r="B262" s="9"/>
      <c r="C262" s="10"/>
      <c r="D262" s="10"/>
      <c r="E262" s="10"/>
      <c r="F262" s="10"/>
      <c r="G262" s="15"/>
      <c r="H262" s="15"/>
      <c r="I262" s="12"/>
      <c r="J262" s="12"/>
    </row>
    <row r="263" spans="2:12" x14ac:dyDescent="0.2">
      <c r="B263" s="21" t="s">
        <v>141</v>
      </c>
      <c r="C263" s="66" t="s">
        <v>142</v>
      </c>
      <c r="D263" s="22">
        <v>27.06</v>
      </c>
      <c r="E263" s="22">
        <f t="shared" ref="E263:K263" si="18">E264+E265+E269+E272+E273+E275+E276+E277</f>
        <v>18.28</v>
      </c>
      <c r="F263" s="22">
        <v>18.28</v>
      </c>
      <c r="G263" s="22">
        <f t="shared" si="18"/>
        <v>21.74</v>
      </c>
      <c r="H263" s="22">
        <f t="shared" si="18"/>
        <v>19.489999999999998</v>
      </c>
      <c r="I263" s="23">
        <f t="shared" ref="I263" si="19">I264+I265+I269+I272+I273+I275+I276+I277</f>
        <v>22.639999999999997</v>
      </c>
      <c r="J263" s="23">
        <f t="shared" si="18"/>
        <v>22.7</v>
      </c>
      <c r="K263" s="23">
        <f t="shared" si="18"/>
        <v>22.8</v>
      </c>
    </row>
    <row r="264" spans="2:12" x14ac:dyDescent="0.2">
      <c r="B264" s="18">
        <v>610</v>
      </c>
      <c r="C264" s="5" t="s">
        <v>143</v>
      </c>
      <c r="E264" s="5">
        <v>10.02</v>
      </c>
      <c r="F264" s="5">
        <v>9.98</v>
      </c>
      <c r="G264" s="19">
        <v>11</v>
      </c>
      <c r="H264" s="19">
        <v>10.5</v>
      </c>
      <c r="I264" s="19">
        <v>11.5</v>
      </c>
      <c r="J264" s="19">
        <v>11.5</v>
      </c>
      <c r="K264" s="19">
        <v>11.5</v>
      </c>
    </row>
    <row r="265" spans="2:12" x14ac:dyDescent="0.2">
      <c r="B265" s="18">
        <v>620</v>
      </c>
      <c r="C265" s="5" t="s">
        <v>144</v>
      </c>
      <c r="E265" s="35">
        <v>3.31</v>
      </c>
      <c r="F265" s="35">
        <v>3.36</v>
      </c>
      <c r="G265" s="19">
        <v>4</v>
      </c>
      <c r="H265" s="19">
        <v>3.5</v>
      </c>
      <c r="I265" s="19">
        <v>4.2</v>
      </c>
      <c r="J265" s="19">
        <v>4.2</v>
      </c>
      <c r="K265" s="19">
        <v>4.2</v>
      </c>
    </row>
    <row r="266" spans="2:12" hidden="1" x14ac:dyDescent="0.2"/>
    <row r="267" spans="2:12" hidden="1" x14ac:dyDescent="0.2">
      <c r="B267" s="9"/>
      <c r="C267" s="10"/>
      <c r="D267" s="10"/>
      <c r="E267" s="10"/>
      <c r="F267" s="10"/>
      <c r="G267" s="11"/>
      <c r="H267" s="11"/>
      <c r="I267" s="12"/>
      <c r="J267" s="12"/>
      <c r="K267" s="10"/>
      <c r="L267" s="13" t="s">
        <v>6</v>
      </c>
    </row>
    <row r="268" spans="2:12" hidden="1" x14ac:dyDescent="0.2">
      <c r="B268" s="9"/>
      <c r="C268" s="10"/>
      <c r="D268" s="10"/>
      <c r="E268" s="10"/>
      <c r="F268" s="10"/>
      <c r="G268" s="15"/>
      <c r="H268" s="15"/>
      <c r="I268" s="12"/>
      <c r="J268" s="12"/>
      <c r="K268" s="10"/>
      <c r="L268" s="16"/>
    </row>
    <row r="269" spans="2:12" x14ac:dyDescent="0.2">
      <c r="B269" s="18">
        <v>632</v>
      </c>
      <c r="C269" s="5" t="s">
        <v>53</v>
      </c>
      <c r="E269" s="5">
        <v>3.99</v>
      </c>
      <c r="F269" s="5">
        <v>3.24</v>
      </c>
      <c r="G269" s="19">
        <v>4.5</v>
      </c>
      <c r="H269" s="19">
        <v>3.8</v>
      </c>
      <c r="I269" s="19">
        <v>4.7</v>
      </c>
      <c r="J269" s="19">
        <v>4.8</v>
      </c>
      <c r="K269" s="19">
        <v>4.9000000000000004</v>
      </c>
    </row>
    <row r="270" spans="2:12" hidden="1" x14ac:dyDescent="0.2"/>
    <row r="271" spans="2:12" hidden="1" x14ac:dyDescent="0.2"/>
    <row r="272" spans="2:12" x14ac:dyDescent="0.2">
      <c r="B272" s="18">
        <v>633</v>
      </c>
      <c r="C272" s="5" t="s">
        <v>14</v>
      </c>
      <c r="E272" s="5">
        <v>0.16</v>
      </c>
      <c r="F272" s="5">
        <v>0.87</v>
      </c>
      <c r="G272" s="19">
        <v>0.3</v>
      </c>
      <c r="H272" s="19">
        <v>0.2</v>
      </c>
      <c r="I272" s="19">
        <v>0.3</v>
      </c>
      <c r="J272" s="19">
        <v>0.3</v>
      </c>
      <c r="K272" s="19">
        <v>0.3</v>
      </c>
    </row>
    <row r="273" spans="2:12" x14ac:dyDescent="0.2">
      <c r="B273" s="18">
        <v>635</v>
      </c>
      <c r="C273" s="5" t="s">
        <v>145</v>
      </c>
      <c r="E273" s="5">
        <v>0.03</v>
      </c>
      <c r="F273" s="5">
        <v>0.26</v>
      </c>
      <c r="G273" s="19">
        <v>0.7</v>
      </c>
      <c r="H273" s="19">
        <v>0.25</v>
      </c>
      <c r="I273" s="19">
        <v>0.7</v>
      </c>
      <c r="J273" s="19">
        <v>0.7</v>
      </c>
      <c r="K273" s="19">
        <v>0.7</v>
      </c>
    </row>
    <row r="274" spans="2:12" hidden="1" x14ac:dyDescent="0.2"/>
    <row r="275" spans="2:12" x14ac:dyDescent="0.2">
      <c r="B275" s="18">
        <v>636</v>
      </c>
      <c r="C275" s="5" t="s">
        <v>146</v>
      </c>
      <c r="E275" s="5">
        <v>0.16</v>
      </c>
      <c r="F275" s="5">
        <v>0.16</v>
      </c>
      <c r="G275" s="19">
        <v>0.2</v>
      </c>
      <c r="H275" s="19">
        <v>0.2</v>
      </c>
      <c r="I275" s="19">
        <v>0.2</v>
      </c>
      <c r="J275" s="19">
        <v>0.2</v>
      </c>
      <c r="K275" s="19">
        <v>0.2</v>
      </c>
    </row>
    <row r="276" spans="2:12" x14ac:dyDescent="0.2">
      <c r="B276" s="18">
        <v>637</v>
      </c>
      <c r="C276" s="5" t="s">
        <v>35</v>
      </c>
      <c r="E276" s="5">
        <v>0.61</v>
      </c>
      <c r="F276" s="5">
        <v>0.36</v>
      </c>
      <c r="G276" s="19">
        <v>0.54</v>
      </c>
      <c r="H276" s="19">
        <v>0.54</v>
      </c>
      <c r="I276" s="19">
        <v>0.54</v>
      </c>
      <c r="J276" s="19">
        <v>0.5</v>
      </c>
      <c r="K276" s="19">
        <v>0.5</v>
      </c>
    </row>
    <row r="277" spans="2:12" x14ac:dyDescent="0.2">
      <c r="B277" s="18">
        <v>642</v>
      </c>
      <c r="C277" s="5" t="s">
        <v>147</v>
      </c>
      <c r="E277" s="5">
        <v>0</v>
      </c>
      <c r="F277" s="5">
        <v>0.05</v>
      </c>
      <c r="G277" s="19">
        <v>0.5</v>
      </c>
      <c r="H277" s="19">
        <v>0.5</v>
      </c>
      <c r="I277" s="19">
        <v>0.5</v>
      </c>
      <c r="J277" s="19">
        <v>0.5</v>
      </c>
      <c r="K277" s="19">
        <v>0.5</v>
      </c>
    </row>
    <row r="278" spans="2:12" hidden="1" x14ac:dyDescent="0.2">
      <c r="B278" s="9"/>
      <c r="C278" s="10"/>
      <c r="D278" s="10"/>
      <c r="E278" s="10"/>
      <c r="F278" s="10"/>
      <c r="G278" s="11"/>
      <c r="H278" s="11"/>
      <c r="I278" s="12"/>
      <c r="J278" s="12"/>
      <c r="K278" s="10" t="s">
        <v>22</v>
      </c>
      <c r="L278" s="13" t="s">
        <v>6</v>
      </c>
    </row>
    <row r="279" spans="2:12" hidden="1" x14ac:dyDescent="0.2">
      <c r="B279" s="9"/>
      <c r="C279" s="10"/>
      <c r="D279" s="10"/>
      <c r="E279" s="10"/>
      <c r="F279" s="10"/>
      <c r="G279" s="15"/>
      <c r="H279" s="15"/>
      <c r="I279" s="12"/>
      <c r="J279" s="12"/>
      <c r="K279" s="10">
        <v>2016</v>
      </c>
      <c r="L279" s="16"/>
    </row>
    <row r="280" spans="2:12" hidden="1" x14ac:dyDescent="0.2">
      <c r="B280" s="40"/>
      <c r="C280" s="41"/>
      <c r="D280" s="41"/>
      <c r="E280" s="41"/>
      <c r="F280" s="41"/>
      <c r="G280" s="42"/>
      <c r="H280" s="42"/>
      <c r="I280" s="41"/>
      <c r="J280" s="41"/>
      <c r="K280" s="41"/>
      <c r="L280" s="43"/>
    </row>
    <row r="281" spans="2:12" x14ac:dyDescent="0.2">
      <c r="B281" s="40"/>
      <c r="C281" s="41"/>
      <c r="D281" s="41"/>
      <c r="E281" s="41"/>
      <c r="F281" s="41"/>
      <c r="G281" s="42"/>
      <c r="H281" s="42"/>
      <c r="I281" s="41"/>
      <c r="J281" s="41"/>
      <c r="K281" s="41"/>
      <c r="L281" s="43"/>
    </row>
    <row r="282" spans="2:12" x14ac:dyDescent="0.2">
      <c r="B282" s="21" t="s">
        <v>148</v>
      </c>
      <c r="C282" s="66" t="s">
        <v>149</v>
      </c>
      <c r="D282" s="22">
        <v>369.9</v>
      </c>
      <c r="E282" s="22">
        <f t="shared" ref="E282:K282" si="20">E283+E284+E286+E288+E296+E298+E299+E304</f>
        <v>398.07</v>
      </c>
      <c r="F282" s="22">
        <f t="shared" si="20"/>
        <v>433.07</v>
      </c>
      <c r="G282" s="22">
        <f t="shared" si="20"/>
        <v>476.70000000000005</v>
      </c>
      <c r="H282" s="23">
        <f t="shared" si="20"/>
        <v>511.31</v>
      </c>
      <c r="I282" s="22">
        <f t="shared" ref="I282" si="21">I283+I284+I286+I288+I296+I298+I299+I304</f>
        <v>487.99999999999994</v>
      </c>
      <c r="J282" s="23">
        <f t="shared" si="20"/>
        <v>501.2</v>
      </c>
      <c r="K282" s="23">
        <f t="shared" si="20"/>
        <v>511.2</v>
      </c>
    </row>
    <row r="283" spans="2:12" x14ac:dyDescent="0.2">
      <c r="B283" s="18">
        <v>610</v>
      </c>
      <c r="C283" s="5" t="s">
        <v>150</v>
      </c>
      <c r="D283" s="5">
        <v>212.62</v>
      </c>
      <c r="E283" s="5">
        <v>236.4</v>
      </c>
      <c r="F283" s="5">
        <v>253.44</v>
      </c>
      <c r="G283" s="19">
        <v>268.10000000000002</v>
      </c>
      <c r="H283" s="19">
        <v>272.5</v>
      </c>
      <c r="I283" s="19">
        <v>281</v>
      </c>
      <c r="J283" s="19">
        <v>297</v>
      </c>
      <c r="K283" s="19">
        <v>297</v>
      </c>
    </row>
    <row r="284" spans="2:12" x14ac:dyDescent="0.2">
      <c r="B284" s="18">
        <v>620</v>
      </c>
      <c r="C284" s="5" t="s">
        <v>134</v>
      </c>
      <c r="D284" s="5">
        <v>74.650000000000006</v>
      </c>
      <c r="E284" s="5">
        <v>82.98</v>
      </c>
      <c r="F284" s="5">
        <v>88.09</v>
      </c>
      <c r="G284" s="19">
        <v>94</v>
      </c>
      <c r="H284" s="19">
        <v>99</v>
      </c>
      <c r="I284" s="19">
        <v>100.2</v>
      </c>
      <c r="J284" s="19">
        <v>104</v>
      </c>
      <c r="K284" s="19">
        <v>104</v>
      </c>
    </row>
    <row r="285" spans="2:12" x14ac:dyDescent="0.2">
      <c r="I285" s="19"/>
      <c r="J285" s="19"/>
      <c r="K285" s="19"/>
    </row>
    <row r="286" spans="2:12" x14ac:dyDescent="0.2">
      <c r="B286" s="18">
        <v>632</v>
      </c>
      <c r="C286" s="5" t="s">
        <v>53</v>
      </c>
      <c r="E286" s="5">
        <v>49.3</v>
      </c>
      <c r="F286" s="36">
        <v>51.29</v>
      </c>
      <c r="G286" s="19">
        <v>54.6</v>
      </c>
      <c r="H286" s="19">
        <v>52.8</v>
      </c>
      <c r="I286" s="19">
        <v>56.2</v>
      </c>
      <c r="J286" s="19">
        <v>55.5</v>
      </c>
      <c r="K286" s="19">
        <v>55.5</v>
      </c>
    </row>
    <row r="287" spans="2:12" hidden="1" x14ac:dyDescent="0.2"/>
    <row r="288" spans="2:12" x14ac:dyDescent="0.2">
      <c r="B288" s="18">
        <v>633</v>
      </c>
      <c r="C288" s="5" t="s">
        <v>14</v>
      </c>
      <c r="E288" s="5">
        <v>19.03</v>
      </c>
      <c r="F288" s="5">
        <v>17.52</v>
      </c>
      <c r="G288" s="19">
        <v>7.3</v>
      </c>
      <c r="H288" s="19">
        <v>16.91</v>
      </c>
      <c r="I288" s="19">
        <v>10.4</v>
      </c>
      <c r="J288" s="19">
        <v>18.399999999999999</v>
      </c>
      <c r="K288" s="19">
        <v>18.399999999999999</v>
      </c>
      <c r="L288" s="5" t="s">
        <v>151</v>
      </c>
    </row>
    <row r="289" spans="2:11" ht="16.5" hidden="1" customHeight="1" x14ac:dyDescent="0.2"/>
    <row r="290" spans="2:11" hidden="1" x14ac:dyDescent="0.2"/>
    <row r="291" spans="2:11" hidden="1" x14ac:dyDescent="0.2"/>
    <row r="292" spans="2:11" ht="15.75" hidden="1" customHeight="1" x14ac:dyDescent="0.2"/>
    <row r="293" spans="2:11" hidden="1" x14ac:dyDescent="0.2">
      <c r="B293" s="37"/>
    </row>
    <row r="294" spans="2:11" hidden="1" x14ac:dyDescent="0.2">
      <c r="B294" s="37"/>
    </row>
    <row r="295" spans="2:11" hidden="1" x14ac:dyDescent="0.2"/>
    <row r="296" spans="2:11" x14ac:dyDescent="0.2">
      <c r="B296" s="18">
        <v>635</v>
      </c>
      <c r="C296" s="5" t="s">
        <v>145</v>
      </c>
      <c r="E296" s="5">
        <v>0.34</v>
      </c>
      <c r="F296" s="5">
        <v>7.1</v>
      </c>
      <c r="G296" s="19">
        <v>41</v>
      </c>
      <c r="H296" s="19">
        <v>50</v>
      </c>
      <c r="I296" s="19">
        <v>30</v>
      </c>
      <c r="J296" s="19">
        <v>20</v>
      </c>
      <c r="K296" s="19">
        <v>30</v>
      </c>
    </row>
    <row r="297" spans="2:11" hidden="1" x14ac:dyDescent="0.2"/>
    <row r="298" spans="2:11" x14ac:dyDescent="0.2">
      <c r="B298" s="18">
        <v>636</v>
      </c>
      <c r="C298" s="5" t="s">
        <v>152</v>
      </c>
      <c r="E298" s="5">
        <v>5.37</v>
      </c>
      <c r="F298" s="5">
        <v>5.37</v>
      </c>
      <c r="G298" s="19">
        <v>5.4</v>
      </c>
      <c r="H298" s="19">
        <v>5.4</v>
      </c>
      <c r="I298" s="19">
        <v>0</v>
      </c>
      <c r="J298" s="19">
        <v>0</v>
      </c>
      <c r="K298" s="19">
        <v>0</v>
      </c>
    </row>
    <row r="299" spans="2:11" ht="16.5" customHeight="1" x14ac:dyDescent="0.2">
      <c r="B299" s="18">
        <v>637</v>
      </c>
      <c r="C299" s="5" t="s">
        <v>35</v>
      </c>
      <c r="E299" s="5">
        <v>4.6500000000000004</v>
      </c>
      <c r="F299" s="5">
        <v>10.09</v>
      </c>
      <c r="G299" s="19">
        <v>5.8</v>
      </c>
      <c r="H299" s="19">
        <v>14.2</v>
      </c>
      <c r="I299" s="19">
        <v>7.7</v>
      </c>
      <c r="J299" s="19">
        <v>5.8</v>
      </c>
      <c r="K299" s="19">
        <v>5.8</v>
      </c>
    </row>
    <row r="300" spans="2:11" hidden="1" x14ac:dyDescent="0.2"/>
    <row r="301" spans="2:11" hidden="1" x14ac:dyDescent="0.2"/>
    <row r="302" spans="2:11" hidden="1" x14ac:dyDescent="0.2"/>
    <row r="303" spans="2:11" ht="17.25" hidden="1" customHeight="1" x14ac:dyDescent="0.2"/>
    <row r="304" spans="2:11" x14ac:dyDescent="0.2">
      <c r="B304" s="18">
        <v>642</v>
      </c>
      <c r="C304" s="5" t="s">
        <v>153</v>
      </c>
      <c r="E304" s="5">
        <v>0</v>
      </c>
      <c r="F304" s="5">
        <v>0.17</v>
      </c>
      <c r="G304" s="19">
        <v>0.5</v>
      </c>
      <c r="H304" s="19">
        <v>0.5</v>
      </c>
      <c r="I304" s="19">
        <v>2.5</v>
      </c>
      <c r="J304" s="19">
        <v>0.5</v>
      </c>
      <c r="K304" s="19">
        <v>0.5</v>
      </c>
    </row>
    <row r="305" spans="2:12" hidden="1" x14ac:dyDescent="0.2">
      <c r="B305" s="18" t="s">
        <v>27</v>
      </c>
      <c r="C305" s="5" t="s">
        <v>27</v>
      </c>
    </row>
    <row r="306" spans="2:12" hidden="1" x14ac:dyDescent="0.2">
      <c r="B306" s="9"/>
      <c r="C306" s="10"/>
      <c r="D306" s="10"/>
      <c r="E306" s="10"/>
      <c r="F306" s="10"/>
      <c r="G306" s="11"/>
      <c r="H306" s="11"/>
      <c r="I306" s="12"/>
      <c r="J306" s="12"/>
      <c r="K306" s="10"/>
      <c r="L306" s="13" t="s">
        <v>6</v>
      </c>
    </row>
    <row r="307" spans="2:12" hidden="1" x14ac:dyDescent="0.2">
      <c r="B307" s="9"/>
      <c r="C307" s="10"/>
      <c r="D307" s="10"/>
      <c r="E307" s="10"/>
      <c r="F307" s="10"/>
      <c r="G307" s="15"/>
      <c r="H307" s="15"/>
      <c r="I307" s="12"/>
      <c r="J307" s="12"/>
      <c r="K307" s="10"/>
      <c r="L307" s="16"/>
    </row>
    <row r="308" spans="2:12" hidden="1" x14ac:dyDescent="0.2">
      <c r="B308" s="21"/>
      <c r="C308" s="22"/>
      <c r="D308" s="22"/>
      <c r="E308" s="22"/>
      <c r="F308" s="22"/>
      <c r="G308" s="23"/>
      <c r="H308" s="23"/>
      <c r="K308" s="5">
        <v>0</v>
      </c>
    </row>
    <row r="309" spans="2:12" hidden="1" x14ac:dyDescent="0.2"/>
    <row r="310" spans="2:12" hidden="1" x14ac:dyDescent="0.2"/>
    <row r="312" spans="2:12" x14ac:dyDescent="0.2">
      <c r="B312" s="21" t="s">
        <v>154</v>
      </c>
      <c r="C312" s="66" t="s">
        <v>155</v>
      </c>
      <c r="D312" s="22">
        <v>2.52</v>
      </c>
      <c r="E312" s="22">
        <v>1.63</v>
      </c>
      <c r="F312" s="22">
        <v>4.62</v>
      </c>
      <c r="G312" s="23">
        <v>13</v>
      </c>
      <c r="H312" s="23">
        <v>4.95</v>
      </c>
      <c r="I312" s="23">
        <v>13.5</v>
      </c>
      <c r="J312" s="23">
        <v>16</v>
      </c>
      <c r="K312" s="23">
        <v>16</v>
      </c>
    </row>
    <row r="313" spans="2:12" x14ac:dyDescent="0.2">
      <c r="B313" s="18">
        <v>642</v>
      </c>
      <c r="C313" s="5" t="s">
        <v>58</v>
      </c>
      <c r="D313" s="22"/>
      <c r="E313" s="5">
        <v>0.5</v>
      </c>
      <c r="F313" s="5">
        <v>1</v>
      </c>
      <c r="G313" s="23">
        <v>10</v>
      </c>
      <c r="H313" s="19">
        <v>0.75</v>
      </c>
      <c r="I313" s="23">
        <v>10</v>
      </c>
      <c r="J313" s="23">
        <v>12</v>
      </c>
      <c r="K313" s="23">
        <v>12</v>
      </c>
    </row>
    <row r="314" spans="2:12" x14ac:dyDescent="0.2">
      <c r="B314" s="18">
        <v>637</v>
      </c>
      <c r="C314" s="5" t="s">
        <v>35</v>
      </c>
      <c r="E314" s="5">
        <v>1.1299999999999999</v>
      </c>
      <c r="F314" s="5">
        <v>3.62</v>
      </c>
      <c r="G314" s="19">
        <v>3</v>
      </c>
      <c r="H314" s="19">
        <v>4.2</v>
      </c>
      <c r="I314" s="19">
        <v>3.5</v>
      </c>
      <c r="J314" s="19">
        <v>4</v>
      </c>
      <c r="K314" s="19">
        <v>4</v>
      </c>
    </row>
    <row r="315" spans="2:12" hidden="1" x14ac:dyDescent="0.2"/>
    <row r="316" spans="2:12" hidden="1" x14ac:dyDescent="0.2">
      <c r="B316" s="9"/>
      <c r="C316" s="10"/>
      <c r="D316" s="10"/>
      <c r="E316" s="10"/>
      <c r="F316" s="10"/>
      <c r="G316" s="11"/>
      <c r="H316" s="11"/>
      <c r="I316" s="12"/>
      <c r="J316" s="12"/>
      <c r="K316" s="10"/>
    </row>
    <row r="317" spans="2:12" hidden="1" x14ac:dyDescent="0.2">
      <c r="B317" s="9"/>
      <c r="C317" s="10"/>
      <c r="D317" s="10"/>
      <c r="E317" s="10"/>
      <c r="F317" s="10"/>
      <c r="G317" s="11"/>
      <c r="H317" s="11"/>
      <c r="I317" s="12"/>
      <c r="J317" s="12"/>
      <c r="K317" s="10"/>
    </row>
    <row r="318" spans="2:12" hidden="1" x14ac:dyDescent="0.2">
      <c r="B318" s="40"/>
      <c r="C318" s="41"/>
      <c r="D318" s="41"/>
      <c r="E318" s="41"/>
      <c r="F318" s="41"/>
      <c r="G318" s="51"/>
      <c r="H318" s="51"/>
      <c r="I318" s="41"/>
      <c r="J318" s="41"/>
      <c r="K318" s="41"/>
    </row>
    <row r="319" spans="2:12" hidden="1" x14ac:dyDescent="0.2">
      <c r="B319" s="40"/>
      <c r="C319" s="41"/>
      <c r="D319" s="41"/>
      <c r="E319" s="41"/>
      <c r="F319" s="41"/>
      <c r="G319" s="51"/>
      <c r="H319" s="51"/>
      <c r="I319" s="41"/>
      <c r="J319" s="41"/>
      <c r="K319" s="41"/>
    </row>
    <row r="320" spans="2:12" hidden="1" x14ac:dyDescent="0.2">
      <c r="B320" s="40"/>
      <c r="C320" s="41"/>
      <c r="D320" s="41"/>
      <c r="E320" s="41"/>
      <c r="F320" s="41"/>
      <c r="G320" s="51"/>
      <c r="H320" s="51"/>
      <c r="I320" s="41"/>
      <c r="J320" s="41"/>
      <c r="K320" s="41"/>
    </row>
    <row r="321" spans="2:11" hidden="1" x14ac:dyDescent="0.2">
      <c r="B321" s="21"/>
      <c r="C321" s="22"/>
      <c r="D321" s="22"/>
      <c r="E321" s="22"/>
      <c r="F321" s="22"/>
      <c r="G321" s="23"/>
      <c r="H321" s="23"/>
      <c r="I321" s="22"/>
      <c r="J321" s="22"/>
      <c r="K321" s="22"/>
    </row>
    <row r="322" spans="2:11" hidden="1" x14ac:dyDescent="0.2"/>
    <row r="323" spans="2:11" hidden="1" x14ac:dyDescent="0.2"/>
    <row r="324" spans="2:11" hidden="1" x14ac:dyDescent="0.2"/>
    <row r="325" spans="2:11" hidden="1" x14ac:dyDescent="0.2">
      <c r="G325" s="44"/>
      <c r="H325" s="44"/>
      <c r="I325" s="36"/>
      <c r="J325" s="36"/>
    </row>
    <row r="326" spans="2:11" hidden="1" x14ac:dyDescent="0.2"/>
    <row r="327" spans="2:11" hidden="1" x14ac:dyDescent="0.2">
      <c r="B327" s="18" t="s">
        <v>27</v>
      </c>
      <c r="C327" s="5" t="s">
        <v>27</v>
      </c>
    </row>
    <row r="328" spans="2:11" hidden="1" x14ac:dyDescent="0.2">
      <c r="B328" s="18" t="s">
        <v>27</v>
      </c>
      <c r="C328" s="5" t="s">
        <v>27</v>
      </c>
    </row>
    <row r="329" spans="2:11" hidden="1" x14ac:dyDescent="0.2"/>
    <row r="330" spans="2:11" hidden="1" x14ac:dyDescent="0.2">
      <c r="B330" s="21"/>
      <c r="C330" s="22"/>
      <c r="D330" s="22"/>
      <c r="E330" s="22"/>
      <c r="F330" s="22"/>
    </row>
    <row r="331" spans="2:11" hidden="1" x14ac:dyDescent="0.2">
      <c r="B331" s="21"/>
      <c r="C331" s="22"/>
      <c r="D331" s="22"/>
      <c r="E331" s="22"/>
      <c r="F331" s="22"/>
    </row>
    <row r="332" spans="2:11" hidden="1" x14ac:dyDescent="0.2">
      <c r="B332" s="21" t="s">
        <v>156</v>
      </c>
      <c r="C332" s="22" t="s">
        <v>157</v>
      </c>
      <c r="D332" s="22"/>
      <c r="E332" s="22"/>
      <c r="F332" s="22"/>
    </row>
    <row r="333" spans="2:11" hidden="1" x14ac:dyDescent="0.2">
      <c r="B333" s="18" t="s">
        <v>158</v>
      </c>
      <c r="C333" s="5" t="s">
        <v>159</v>
      </c>
    </row>
    <row r="334" spans="2:11" hidden="1" x14ac:dyDescent="0.2">
      <c r="B334" s="21" t="s">
        <v>160</v>
      </c>
      <c r="C334" s="22" t="s">
        <v>161</v>
      </c>
      <c r="D334" s="22"/>
      <c r="E334" s="22"/>
      <c r="F334" s="22"/>
      <c r="G334" s="23"/>
      <c r="H334" s="23"/>
      <c r="I334" s="22"/>
      <c r="J334" s="22"/>
      <c r="K334" s="22"/>
    </row>
    <row r="335" spans="2:11" hidden="1" x14ac:dyDescent="0.2">
      <c r="B335" s="18">
        <v>610</v>
      </c>
      <c r="C335" s="5" t="s">
        <v>150</v>
      </c>
    </row>
    <row r="336" spans="2:11" hidden="1" x14ac:dyDescent="0.2">
      <c r="B336" s="18">
        <v>620</v>
      </c>
      <c r="C336" s="5" t="s">
        <v>39</v>
      </c>
    </row>
    <row r="337" spans="2:11" hidden="1" x14ac:dyDescent="0.2">
      <c r="B337" s="52" t="s">
        <v>162</v>
      </c>
      <c r="C337" s="25" t="s">
        <v>42</v>
      </c>
      <c r="D337" s="25"/>
      <c r="E337" s="25"/>
      <c r="F337" s="25"/>
      <c r="G337" s="26"/>
      <c r="H337" s="26"/>
      <c r="I337" s="25"/>
      <c r="J337" s="25"/>
      <c r="K337" s="25"/>
    </row>
    <row r="338" spans="2:11" hidden="1" x14ac:dyDescent="0.2">
      <c r="B338" s="18">
        <v>632001</v>
      </c>
      <c r="C338" s="5" t="s">
        <v>163</v>
      </c>
    </row>
    <row r="339" spans="2:11" hidden="1" x14ac:dyDescent="0.2">
      <c r="B339" s="18">
        <v>632002</v>
      </c>
      <c r="C339" s="5" t="s">
        <v>164</v>
      </c>
    </row>
    <row r="340" spans="2:11" hidden="1" x14ac:dyDescent="0.2"/>
    <row r="341" spans="2:11" hidden="1" x14ac:dyDescent="0.2"/>
    <row r="342" spans="2:11" hidden="1" x14ac:dyDescent="0.2"/>
    <row r="343" spans="2:11" hidden="1" x14ac:dyDescent="0.2">
      <c r="B343" s="9" t="s">
        <v>2</v>
      </c>
      <c r="C343" s="10"/>
      <c r="D343" s="10"/>
      <c r="E343" s="10"/>
      <c r="F343" s="10"/>
      <c r="G343" s="11"/>
      <c r="H343" s="11"/>
      <c r="I343" s="12"/>
      <c r="J343" s="12"/>
      <c r="K343" s="10"/>
    </row>
    <row r="344" spans="2:11" hidden="1" x14ac:dyDescent="0.2">
      <c r="B344" s="9" t="s">
        <v>7</v>
      </c>
      <c r="C344" s="10"/>
      <c r="D344" s="10"/>
      <c r="E344" s="10"/>
      <c r="F344" s="10"/>
      <c r="G344" s="15"/>
      <c r="H344" s="15"/>
      <c r="I344" s="12"/>
      <c r="J344" s="12"/>
      <c r="K344" s="10"/>
    </row>
    <row r="345" spans="2:11" hidden="1" x14ac:dyDescent="0.2">
      <c r="B345" s="18">
        <v>632003</v>
      </c>
      <c r="C345" s="5" t="s">
        <v>165</v>
      </c>
    </row>
    <row r="346" spans="2:11" hidden="1" x14ac:dyDescent="0.2">
      <c r="B346" s="18">
        <v>633001</v>
      </c>
      <c r="C346" s="5" t="s">
        <v>166</v>
      </c>
    </row>
    <row r="347" spans="2:11" hidden="1" x14ac:dyDescent="0.2">
      <c r="B347" s="18">
        <v>633002</v>
      </c>
      <c r="C347" s="5" t="s">
        <v>167</v>
      </c>
    </row>
    <row r="348" spans="2:11" hidden="1" x14ac:dyDescent="0.2">
      <c r="B348" s="18">
        <v>633006</v>
      </c>
      <c r="C348" s="5" t="s">
        <v>168</v>
      </c>
    </row>
    <row r="349" spans="2:11" hidden="1" x14ac:dyDescent="0.2">
      <c r="B349" s="37">
        <v>633006111</v>
      </c>
      <c r="C349" s="5" t="s">
        <v>169</v>
      </c>
    </row>
    <row r="350" spans="2:11" hidden="1" x14ac:dyDescent="0.2">
      <c r="B350" s="37">
        <v>633006111</v>
      </c>
      <c r="C350" s="5" t="s">
        <v>170</v>
      </c>
    </row>
    <row r="351" spans="2:11" hidden="1" x14ac:dyDescent="0.2">
      <c r="B351" s="37">
        <v>6330061318</v>
      </c>
      <c r="C351" s="5" t="s">
        <v>171</v>
      </c>
    </row>
    <row r="352" spans="2:11" hidden="1" x14ac:dyDescent="0.2">
      <c r="B352" s="37">
        <v>633016</v>
      </c>
      <c r="C352" s="5" t="s">
        <v>172</v>
      </c>
    </row>
    <row r="353" spans="2:12" ht="16.5" hidden="1" customHeight="1" x14ac:dyDescent="0.2">
      <c r="B353" s="37">
        <v>634004</v>
      </c>
      <c r="C353" s="5" t="s">
        <v>173</v>
      </c>
    </row>
    <row r="354" spans="2:12" hidden="1" x14ac:dyDescent="0.2">
      <c r="B354" s="37">
        <v>635006</v>
      </c>
      <c r="C354" s="5" t="s">
        <v>174</v>
      </c>
    </row>
    <row r="355" spans="2:12" hidden="1" x14ac:dyDescent="0.2">
      <c r="B355" s="18">
        <v>636001</v>
      </c>
      <c r="C355" s="5" t="s">
        <v>152</v>
      </c>
    </row>
    <row r="356" spans="2:12" hidden="1" x14ac:dyDescent="0.2">
      <c r="B356" s="18">
        <v>6360011318</v>
      </c>
      <c r="C356" s="5" t="s">
        <v>175</v>
      </c>
    </row>
    <row r="357" spans="2:12" hidden="1" x14ac:dyDescent="0.2">
      <c r="B357" s="18">
        <v>637005</v>
      </c>
      <c r="C357" s="5" t="s">
        <v>176</v>
      </c>
    </row>
    <row r="358" spans="2:12" hidden="1" x14ac:dyDescent="0.2">
      <c r="B358" s="18">
        <v>637012</v>
      </c>
      <c r="C358" s="5" t="s">
        <v>177</v>
      </c>
    </row>
    <row r="359" spans="2:12" hidden="1" x14ac:dyDescent="0.2">
      <c r="B359" s="18">
        <v>637014</v>
      </c>
      <c r="C359" s="5" t="s">
        <v>178</v>
      </c>
    </row>
    <row r="360" spans="2:12" hidden="1" x14ac:dyDescent="0.2">
      <c r="B360" s="18">
        <v>637016</v>
      </c>
      <c r="C360" s="5" t="s">
        <v>179</v>
      </c>
    </row>
    <row r="361" spans="2:12" hidden="1" x14ac:dyDescent="0.2">
      <c r="B361" s="18">
        <v>637027</v>
      </c>
      <c r="C361" s="5" t="s">
        <v>180</v>
      </c>
    </row>
    <row r="362" spans="2:12" hidden="1" x14ac:dyDescent="0.2"/>
    <row r="363" spans="2:12" hidden="1" x14ac:dyDescent="0.2">
      <c r="B363" s="18" t="s">
        <v>27</v>
      </c>
      <c r="C363" s="5" t="s">
        <v>27</v>
      </c>
    </row>
    <row r="364" spans="2:12" hidden="1" x14ac:dyDescent="0.2">
      <c r="B364" s="18">
        <v>642015</v>
      </c>
      <c r="C364" s="5" t="s">
        <v>181</v>
      </c>
    </row>
    <row r="365" spans="2:12" hidden="1" x14ac:dyDescent="0.2">
      <c r="B365" s="9"/>
      <c r="C365" s="10"/>
      <c r="D365" s="10"/>
      <c r="E365" s="10"/>
      <c r="F365" s="10"/>
      <c r="G365" s="11"/>
      <c r="H365" s="11"/>
      <c r="I365" s="12"/>
      <c r="J365" s="12"/>
      <c r="K365" s="10"/>
      <c r="L365" s="13" t="s">
        <v>6</v>
      </c>
    </row>
    <row r="366" spans="2:12" hidden="1" x14ac:dyDescent="0.2">
      <c r="B366" s="9"/>
      <c r="C366" s="10"/>
      <c r="D366" s="10"/>
      <c r="E366" s="10"/>
      <c r="F366" s="10"/>
      <c r="G366" s="15"/>
      <c r="H366" s="15"/>
      <c r="I366" s="12"/>
      <c r="J366" s="12"/>
      <c r="K366" s="10"/>
      <c r="L366" s="16"/>
    </row>
    <row r="367" spans="2:12" x14ac:dyDescent="0.2">
      <c r="B367" s="40"/>
      <c r="C367" s="41"/>
      <c r="D367" s="41"/>
      <c r="E367" s="41"/>
      <c r="F367" s="41"/>
      <c r="G367" s="42"/>
      <c r="H367" s="42"/>
      <c r="I367" s="41"/>
      <c r="J367" s="41"/>
      <c r="K367" s="41"/>
      <c r="L367" s="16"/>
    </row>
    <row r="368" spans="2:12" x14ac:dyDescent="0.2">
      <c r="B368" s="40" t="s">
        <v>182</v>
      </c>
      <c r="C368" s="69" t="s">
        <v>183</v>
      </c>
      <c r="D368" s="41">
        <v>0</v>
      </c>
      <c r="E368" s="41">
        <v>17.34</v>
      </c>
      <c r="F368" s="41">
        <v>9.08</v>
      </c>
      <c r="G368" s="42">
        <v>20</v>
      </c>
      <c r="H368" s="42">
        <v>17</v>
      </c>
      <c r="I368" s="41">
        <v>20</v>
      </c>
      <c r="J368" s="41">
        <v>30</v>
      </c>
      <c r="K368" s="41">
        <v>30</v>
      </c>
      <c r="L368" s="43"/>
    </row>
    <row r="369" spans="2:12" x14ac:dyDescent="0.2">
      <c r="B369" s="40">
        <v>630.64</v>
      </c>
      <c r="C369" s="43" t="s">
        <v>184</v>
      </c>
      <c r="D369" s="41"/>
      <c r="E369" s="43">
        <v>17.34</v>
      </c>
      <c r="F369" s="43">
        <v>9.08</v>
      </c>
      <c r="G369" s="42">
        <v>20</v>
      </c>
      <c r="H369" s="42">
        <v>17</v>
      </c>
      <c r="I369" s="41">
        <v>20</v>
      </c>
      <c r="J369" s="41">
        <v>30</v>
      </c>
      <c r="K369" s="41">
        <v>30</v>
      </c>
      <c r="L369" s="43"/>
    </row>
    <row r="370" spans="2:12" x14ac:dyDescent="0.2">
      <c r="B370" s="40"/>
      <c r="C370" s="43"/>
      <c r="D370" s="41"/>
      <c r="E370" s="41"/>
      <c r="F370" s="41"/>
      <c r="G370" s="42"/>
      <c r="H370" s="42"/>
      <c r="I370" s="41"/>
      <c r="J370" s="41"/>
      <c r="K370" s="41"/>
      <c r="L370" s="43"/>
    </row>
    <row r="371" spans="2:12" x14ac:dyDescent="0.2">
      <c r="B371" s="9" t="s">
        <v>2</v>
      </c>
      <c r="C371" s="10" t="s">
        <v>3</v>
      </c>
      <c r="D371" s="10" t="s">
        <v>4</v>
      </c>
      <c r="E371" s="10" t="s">
        <v>4</v>
      </c>
      <c r="F371" s="10" t="s">
        <v>4</v>
      </c>
      <c r="G371" s="11" t="s">
        <v>5</v>
      </c>
      <c r="H371" s="11" t="s">
        <v>261</v>
      </c>
      <c r="I371" s="12" t="s">
        <v>5</v>
      </c>
      <c r="J371" s="12" t="s">
        <v>263</v>
      </c>
      <c r="K371" s="10" t="s">
        <v>263</v>
      </c>
      <c r="L371" s="43"/>
    </row>
    <row r="372" spans="2:12" x14ac:dyDescent="0.2">
      <c r="B372" s="9" t="s">
        <v>7</v>
      </c>
      <c r="C372" s="10"/>
      <c r="D372" s="10">
        <v>2013</v>
      </c>
      <c r="E372" s="10">
        <v>2015</v>
      </c>
      <c r="F372" s="10">
        <v>2016</v>
      </c>
      <c r="G372" s="15">
        <v>2017</v>
      </c>
      <c r="H372" s="15" t="s">
        <v>262</v>
      </c>
      <c r="I372" s="12">
        <v>2018</v>
      </c>
      <c r="J372" s="12">
        <v>2019</v>
      </c>
      <c r="K372" s="10">
        <v>2020</v>
      </c>
      <c r="L372" s="43"/>
    </row>
    <row r="373" spans="2:12" ht="15" x14ac:dyDescent="0.2">
      <c r="B373" s="21" t="s">
        <v>185</v>
      </c>
      <c r="C373" s="66" t="s">
        <v>186</v>
      </c>
      <c r="D373" s="33">
        <v>80.400000000000006</v>
      </c>
      <c r="E373" s="33">
        <f t="shared" ref="E373:H373" si="22">E374+E375+E376+E381+E384+E387</f>
        <v>80.97999999999999</v>
      </c>
      <c r="F373" s="33">
        <f t="shared" si="22"/>
        <v>89.779999999999987</v>
      </c>
      <c r="G373" s="33">
        <f t="shared" si="22"/>
        <v>96.809999999999988</v>
      </c>
      <c r="H373" s="33">
        <f t="shared" si="22"/>
        <v>96.899999999999991</v>
      </c>
      <c r="I373" s="33">
        <f t="shared" ref="I373:K373" si="23">I374+I375+I376+I381+I384+I387</f>
        <v>150.13999999999999</v>
      </c>
      <c r="J373" s="33">
        <f t="shared" si="23"/>
        <v>155.81</v>
      </c>
      <c r="K373" s="33">
        <f t="shared" si="23"/>
        <v>155.81</v>
      </c>
    </row>
    <row r="374" spans="2:12" x14ac:dyDescent="0.2">
      <c r="B374" s="18">
        <v>610</v>
      </c>
      <c r="C374" s="5" t="s">
        <v>150</v>
      </c>
      <c r="D374" s="5">
        <v>54.15</v>
      </c>
      <c r="E374" s="5">
        <v>56.98</v>
      </c>
      <c r="F374" s="5">
        <v>61.41</v>
      </c>
      <c r="G374" s="19">
        <v>64.5</v>
      </c>
      <c r="H374" s="19">
        <v>65</v>
      </c>
      <c r="I374" s="19">
        <v>67</v>
      </c>
      <c r="J374" s="19">
        <v>69</v>
      </c>
      <c r="K374" s="19">
        <v>69</v>
      </c>
    </row>
    <row r="375" spans="2:12" x14ac:dyDescent="0.2">
      <c r="B375" s="18">
        <v>620</v>
      </c>
      <c r="C375" s="5" t="s">
        <v>39</v>
      </c>
      <c r="D375" s="36">
        <v>18.8</v>
      </c>
      <c r="E375" s="35">
        <v>19.350000000000001</v>
      </c>
      <c r="F375" s="35">
        <v>20.85</v>
      </c>
      <c r="G375" s="19">
        <v>23</v>
      </c>
      <c r="H375" s="19">
        <v>24</v>
      </c>
      <c r="I375" s="36">
        <v>24</v>
      </c>
      <c r="J375" s="36">
        <v>27</v>
      </c>
      <c r="K375" s="19">
        <v>27</v>
      </c>
    </row>
    <row r="376" spans="2:12" x14ac:dyDescent="0.2">
      <c r="B376" s="18">
        <v>633</v>
      </c>
      <c r="C376" s="5" t="s">
        <v>187</v>
      </c>
      <c r="E376" s="35">
        <v>1.94</v>
      </c>
      <c r="F376" s="35">
        <v>2.76</v>
      </c>
      <c r="G376" s="19">
        <v>5.61</v>
      </c>
      <c r="H376" s="19">
        <v>4.2</v>
      </c>
      <c r="I376" s="36">
        <v>54.89</v>
      </c>
      <c r="J376" s="36">
        <v>55.46</v>
      </c>
      <c r="K376" s="19">
        <v>55.46</v>
      </c>
    </row>
    <row r="377" spans="2:12" hidden="1" x14ac:dyDescent="0.2"/>
    <row r="378" spans="2:12" hidden="1" x14ac:dyDescent="0.2">
      <c r="B378" s="9"/>
      <c r="C378" s="10"/>
      <c r="D378" s="10"/>
      <c r="E378" s="10"/>
      <c r="F378" s="10"/>
      <c r="G378" s="11"/>
      <c r="H378" s="11"/>
      <c r="I378" s="12"/>
      <c r="J378" s="12"/>
      <c r="K378" s="10"/>
      <c r="L378" s="13" t="s">
        <v>6</v>
      </c>
    </row>
    <row r="379" spans="2:12" hidden="1" x14ac:dyDescent="0.2">
      <c r="B379" s="9"/>
      <c r="C379" s="10"/>
      <c r="D379" s="10"/>
      <c r="E379" s="10"/>
      <c r="F379" s="10"/>
      <c r="G379" s="15"/>
      <c r="H379" s="15"/>
      <c r="I379" s="12"/>
      <c r="J379" s="12"/>
      <c r="K379" s="10"/>
      <c r="L379" s="16"/>
    </row>
    <row r="380" spans="2:12" hidden="1" x14ac:dyDescent="0.2"/>
    <row r="381" spans="2:12" x14ac:dyDescent="0.2">
      <c r="B381" s="18">
        <v>635</v>
      </c>
      <c r="C381" s="5" t="s">
        <v>145</v>
      </c>
      <c r="E381" s="5">
        <v>0.32</v>
      </c>
      <c r="F381" s="5">
        <v>0.13</v>
      </c>
      <c r="G381" s="19">
        <v>0.6</v>
      </c>
      <c r="H381" s="19">
        <v>0.6</v>
      </c>
      <c r="I381" s="19">
        <v>0.75</v>
      </c>
      <c r="J381" s="19">
        <v>0.75</v>
      </c>
      <c r="K381" s="19">
        <v>0.75</v>
      </c>
    </row>
    <row r="382" spans="2:12" hidden="1" x14ac:dyDescent="0.2">
      <c r="B382" s="9"/>
      <c r="C382" s="10"/>
      <c r="D382" s="10"/>
      <c r="E382" s="10"/>
      <c r="F382" s="10"/>
      <c r="G382" s="11"/>
      <c r="H382" s="11"/>
      <c r="I382" s="12"/>
      <c r="J382" s="12"/>
      <c r="K382" s="10"/>
      <c r="L382" s="13"/>
    </row>
    <row r="383" spans="2:12" hidden="1" x14ac:dyDescent="0.2">
      <c r="B383" s="9"/>
      <c r="C383" s="10"/>
      <c r="D383" s="10"/>
      <c r="E383" s="10"/>
      <c r="F383" s="10"/>
      <c r="G383" s="11"/>
      <c r="H383" s="11"/>
      <c r="I383" s="12"/>
      <c r="J383" s="12"/>
      <c r="K383" s="10"/>
      <c r="L383" s="16"/>
    </row>
    <row r="384" spans="2:12" x14ac:dyDescent="0.2">
      <c r="B384" s="18">
        <v>637</v>
      </c>
      <c r="C384" s="5" t="s">
        <v>35</v>
      </c>
      <c r="E384" s="5">
        <v>2.39</v>
      </c>
      <c r="F384" s="5">
        <v>2.96</v>
      </c>
      <c r="G384" s="19">
        <v>2.6</v>
      </c>
      <c r="H384" s="19">
        <v>2.6</v>
      </c>
      <c r="I384" s="19">
        <v>3</v>
      </c>
      <c r="J384" s="19">
        <v>3</v>
      </c>
      <c r="K384" s="19">
        <v>3</v>
      </c>
    </row>
    <row r="385" spans="2:11" hidden="1" x14ac:dyDescent="0.2"/>
    <row r="386" spans="2:11" hidden="1" x14ac:dyDescent="0.2"/>
    <row r="387" spans="2:11" x14ac:dyDescent="0.2">
      <c r="B387" s="18">
        <v>642</v>
      </c>
      <c r="C387" s="5" t="s">
        <v>153</v>
      </c>
      <c r="E387" s="5">
        <v>0</v>
      </c>
      <c r="F387" s="5">
        <v>1.67</v>
      </c>
      <c r="G387" s="19">
        <v>0.5</v>
      </c>
      <c r="H387" s="19">
        <v>0.5</v>
      </c>
      <c r="I387" s="19">
        <v>0.5</v>
      </c>
      <c r="J387" s="19">
        <v>0.6</v>
      </c>
      <c r="K387" s="19">
        <v>0.6</v>
      </c>
    </row>
    <row r="388" spans="2:11" hidden="1" x14ac:dyDescent="0.2">
      <c r="B388" s="18" t="s">
        <v>27</v>
      </c>
      <c r="C388" s="5" t="s">
        <v>27</v>
      </c>
    </row>
    <row r="389" spans="2:11" hidden="1" x14ac:dyDescent="0.2">
      <c r="B389" s="18" t="s">
        <v>27</v>
      </c>
      <c r="C389" s="5" t="s">
        <v>27</v>
      </c>
    </row>
    <row r="390" spans="2:11" hidden="1" x14ac:dyDescent="0.2"/>
    <row r="391" spans="2:11" hidden="1" x14ac:dyDescent="0.2">
      <c r="B391" s="9"/>
      <c r="C391" s="10"/>
      <c r="D391" s="10"/>
      <c r="E391" s="10"/>
      <c r="F391" s="10"/>
      <c r="G391" s="11"/>
      <c r="H391" s="11"/>
      <c r="I391" s="12"/>
      <c r="J391" s="12"/>
      <c r="K391" s="10"/>
    </row>
    <row r="392" spans="2:11" hidden="1" x14ac:dyDescent="0.2">
      <c r="B392" s="9"/>
      <c r="C392" s="10"/>
      <c r="D392" s="10"/>
      <c r="E392" s="10"/>
      <c r="F392" s="10"/>
      <c r="G392" s="11"/>
      <c r="H392" s="11"/>
      <c r="I392" s="12"/>
      <c r="J392" s="12"/>
      <c r="K392" s="10"/>
    </row>
    <row r="393" spans="2:11" hidden="1" x14ac:dyDescent="0.2">
      <c r="B393" s="50"/>
      <c r="C393" s="43"/>
      <c r="D393" s="43"/>
      <c r="E393" s="43"/>
      <c r="F393" s="43"/>
      <c r="G393" s="51"/>
      <c r="H393" s="51"/>
      <c r="I393" s="41"/>
      <c r="J393" s="41"/>
      <c r="K393" s="41"/>
    </row>
    <row r="394" spans="2:11" x14ac:dyDescent="0.2">
      <c r="B394" s="21" t="s">
        <v>188</v>
      </c>
      <c r="C394" s="66" t="s">
        <v>189</v>
      </c>
      <c r="D394" s="22">
        <v>169.16</v>
      </c>
      <c r="E394" s="54">
        <f t="shared" ref="E394:K394" si="24">SUM(E397:E399)+SUM(E403:E408)+E435</f>
        <v>367.78</v>
      </c>
      <c r="F394" s="54">
        <f t="shared" si="24"/>
        <v>203.67999999999998</v>
      </c>
      <c r="G394" s="54">
        <f t="shared" si="24"/>
        <v>232.05</v>
      </c>
      <c r="H394" s="55">
        <f t="shared" si="24"/>
        <v>225.65</v>
      </c>
      <c r="I394" s="54">
        <f t="shared" ref="I394" si="25">SUM(I397:I399)+SUM(I403:I408)+I435</f>
        <v>252.98</v>
      </c>
      <c r="J394" s="55">
        <f t="shared" si="24"/>
        <v>244.9</v>
      </c>
      <c r="K394" s="55">
        <f t="shared" si="24"/>
        <v>244.9</v>
      </c>
    </row>
    <row r="395" spans="2:11" hidden="1" x14ac:dyDescent="0.2">
      <c r="B395" s="18">
        <v>610</v>
      </c>
      <c r="C395" s="5" t="s">
        <v>190</v>
      </c>
    </row>
    <row r="396" spans="2:11" hidden="1" x14ac:dyDescent="0.2">
      <c r="B396" s="18">
        <v>620</v>
      </c>
      <c r="C396" s="5" t="s">
        <v>191</v>
      </c>
    </row>
    <row r="397" spans="2:11" x14ac:dyDescent="0.2">
      <c r="B397" s="18">
        <v>610</v>
      </c>
      <c r="C397" s="5" t="s">
        <v>192</v>
      </c>
      <c r="E397" s="5">
        <v>96.35</v>
      </c>
      <c r="F397" s="5">
        <v>99.57</v>
      </c>
      <c r="G397" s="19">
        <v>123.9</v>
      </c>
      <c r="H397" s="19">
        <v>115.5</v>
      </c>
      <c r="I397" s="19">
        <v>129.47999999999999</v>
      </c>
      <c r="J397" s="19">
        <v>133</v>
      </c>
      <c r="K397" s="19">
        <v>133</v>
      </c>
    </row>
    <row r="398" spans="2:11" x14ac:dyDescent="0.2">
      <c r="B398" s="18">
        <v>620</v>
      </c>
      <c r="C398" s="5" t="s">
        <v>193</v>
      </c>
      <c r="E398" s="5">
        <v>34.31</v>
      </c>
      <c r="F398" s="5">
        <v>34.25</v>
      </c>
      <c r="G398" s="19">
        <v>43</v>
      </c>
      <c r="H398" s="19">
        <v>42.97</v>
      </c>
      <c r="I398" s="19">
        <v>45</v>
      </c>
      <c r="J398" s="19">
        <v>47</v>
      </c>
      <c r="K398" s="19">
        <v>47</v>
      </c>
    </row>
    <row r="399" spans="2:11" x14ac:dyDescent="0.2">
      <c r="B399" s="18">
        <v>632</v>
      </c>
      <c r="C399" s="5" t="s">
        <v>53</v>
      </c>
      <c r="E399" s="5">
        <v>11.68</v>
      </c>
      <c r="F399" s="5">
        <v>11.32</v>
      </c>
      <c r="G399" s="19">
        <v>14.05</v>
      </c>
      <c r="H399" s="19">
        <v>12.5</v>
      </c>
      <c r="I399" s="19">
        <v>14.65</v>
      </c>
      <c r="J399" s="19">
        <v>14.05</v>
      </c>
      <c r="K399" s="19">
        <v>14.05</v>
      </c>
    </row>
    <row r="400" spans="2:11" hidden="1" x14ac:dyDescent="0.2"/>
    <row r="401" spans="2:11" hidden="1" x14ac:dyDescent="0.2">
      <c r="B401" s="9" t="s">
        <v>2</v>
      </c>
      <c r="C401" s="10"/>
      <c r="D401" s="10"/>
      <c r="E401" s="10"/>
      <c r="F401" s="10"/>
      <c r="G401" s="11"/>
      <c r="H401" s="11"/>
      <c r="I401" s="12"/>
      <c r="J401" s="12"/>
      <c r="K401" s="10"/>
    </row>
    <row r="402" spans="2:11" hidden="1" x14ac:dyDescent="0.2">
      <c r="B402" s="9" t="s">
        <v>7</v>
      </c>
      <c r="C402" s="10"/>
      <c r="D402" s="10"/>
      <c r="E402" s="10"/>
      <c r="F402" s="10"/>
      <c r="G402" s="15"/>
      <c r="H402" s="15"/>
      <c r="I402" s="12"/>
      <c r="J402" s="12"/>
      <c r="K402" s="10"/>
    </row>
    <row r="403" spans="2:11" x14ac:dyDescent="0.2">
      <c r="B403" s="18">
        <v>635</v>
      </c>
      <c r="C403" s="5" t="s">
        <v>145</v>
      </c>
      <c r="E403" s="5">
        <v>0.23</v>
      </c>
      <c r="F403" s="5">
        <v>2.8</v>
      </c>
      <c r="G403" s="19">
        <v>1</v>
      </c>
      <c r="H403" s="19">
        <v>0.2</v>
      </c>
      <c r="I403" s="19">
        <v>5.5</v>
      </c>
      <c r="J403" s="19">
        <v>1</v>
      </c>
      <c r="K403" s="19">
        <v>1</v>
      </c>
    </row>
    <row r="404" spans="2:11" x14ac:dyDescent="0.2">
      <c r="B404" s="18">
        <v>633</v>
      </c>
      <c r="C404" s="5" t="s">
        <v>14</v>
      </c>
      <c r="E404" s="5">
        <v>2.5499999999999998</v>
      </c>
      <c r="F404" s="5">
        <v>1.21</v>
      </c>
      <c r="G404" s="19">
        <v>3.8</v>
      </c>
      <c r="H404" s="19">
        <v>3.82</v>
      </c>
      <c r="I404" s="19">
        <v>4.45</v>
      </c>
      <c r="J404" s="19">
        <v>3.55</v>
      </c>
      <c r="K404" s="19">
        <v>3.55</v>
      </c>
    </row>
    <row r="405" spans="2:11" x14ac:dyDescent="0.2">
      <c r="B405" s="18">
        <v>637</v>
      </c>
      <c r="C405" s="5" t="s">
        <v>35</v>
      </c>
      <c r="E405" s="5">
        <v>216.92</v>
      </c>
      <c r="F405" s="5">
        <v>52.8</v>
      </c>
      <c r="G405" s="19">
        <v>44.9</v>
      </c>
      <c r="H405" s="19">
        <v>49.26</v>
      </c>
      <c r="I405" s="19">
        <v>52.5</v>
      </c>
      <c r="J405" s="19">
        <v>44.9</v>
      </c>
      <c r="K405" s="19">
        <v>44.9</v>
      </c>
    </row>
    <row r="406" spans="2:11" hidden="1" x14ac:dyDescent="0.2"/>
    <row r="407" spans="2:11" hidden="1" x14ac:dyDescent="0.2"/>
    <row r="408" spans="2:11" x14ac:dyDescent="0.2">
      <c r="B408" s="18">
        <v>642</v>
      </c>
      <c r="C408" s="5" t="s">
        <v>58</v>
      </c>
      <c r="D408" s="22"/>
      <c r="E408" s="5">
        <v>5.74</v>
      </c>
      <c r="F408" s="5">
        <v>1.73</v>
      </c>
      <c r="G408" s="23">
        <v>1.4</v>
      </c>
      <c r="H408" s="23">
        <v>1.4</v>
      </c>
      <c r="I408" s="23">
        <v>1.4</v>
      </c>
      <c r="J408" s="23">
        <v>1.4</v>
      </c>
      <c r="K408" s="22">
        <v>1.4</v>
      </c>
    </row>
    <row r="409" spans="2:11" hidden="1" x14ac:dyDescent="0.2">
      <c r="I409" s="19"/>
      <c r="J409" s="19"/>
    </row>
    <row r="410" spans="2:11" hidden="1" x14ac:dyDescent="0.2"/>
    <row r="411" spans="2:11" hidden="1" x14ac:dyDescent="0.2">
      <c r="I411" s="19"/>
      <c r="J411" s="19"/>
    </row>
    <row r="412" spans="2:11" hidden="1" x14ac:dyDescent="0.2"/>
    <row r="413" spans="2:11" hidden="1" x14ac:dyDescent="0.2"/>
    <row r="414" spans="2:11" hidden="1" x14ac:dyDescent="0.2"/>
    <row r="415" spans="2:11" hidden="1" x14ac:dyDescent="0.2"/>
    <row r="416" spans="2:11" hidden="1" x14ac:dyDescent="0.2">
      <c r="I416" s="19"/>
      <c r="J416" s="19"/>
    </row>
    <row r="417" spans="2:12" hidden="1" x14ac:dyDescent="0.2"/>
    <row r="418" spans="2:12" hidden="1" x14ac:dyDescent="0.2"/>
    <row r="419" spans="2:12" hidden="1" x14ac:dyDescent="0.2">
      <c r="I419" s="19"/>
      <c r="J419" s="19"/>
    </row>
    <row r="420" spans="2:12" hidden="1" x14ac:dyDescent="0.2"/>
    <row r="421" spans="2:12" hidden="1" x14ac:dyDescent="0.2">
      <c r="B421" s="21"/>
      <c r="C421" s="22"/>
      <c r="D421" s="22"/>
      <c r="E421" s="22"/>
      <c r="F421" s="22"/>
      <c r="G421" s="23"/>
      <c r="H421" s="23"/>
      <c r="I421" s="23"/>
      <c r="J421" s="23"/>
      <c r="K421" s="22"/>
    </row>
    <row r="422" spans="2:12" hidden="1" x14ac:dyDescent="0.2">
      <c r="I422" s="19"/>
      <c r="J422" s="19"/>
    </row>
    <row r="423" spans="2:12" hidden="1" x14ac:dyDescent="0.2">
      <c r="I423" s="19"/>
      <c r="J423" s="19"/>
    </row>
    <row r="424" spans="2:12" hidden="1" x14ac:dyDescent="0.2">
      <c r="B424" s="9"/>
      <c r="C424" s="10"/>
      <c r="D424" s="10"/>
      <c r="E424" s="10"/>
      <c r="F424" s="10"/>
      <c r="G424" s="11"/>
      <c r="H424" s="11"/>
      <c r="I424" s="12"/>
      <c r="J424" s="12"/>
      <c r="K424" s="10"/>
      <c r="L424" s="13"/>
    </row>
    <row r="425" spans="2:12" hidden="1" x14ac:dyDescent="0.2">
      <c r="B425" s="9"/>
      <c r="C425" s="10"/>
      <c r="D425" s="10"/>
      <c r="E425" s="10"/>
      <c r="F425" s="10"/>
      <c r="G425" s="15"/>
      <c r="H425" s="15"/>
      <c r="I425" s="12"/>
      <c r="J425" s="12"/>
      <c r="K425" s="10"/>
      <c r="L425" s="16"/>
    </row>
    <row r="426" spans="2:12" hidden="1" x14ac:dyDescent="0.2">
      <c r="B426" s="52"/>
      <c r="C426" s="25"/>
      <c r="D426" s="25"/>
      <c r="E426" s="25"/>
      <c r="F426" s="25"/>
      <c r="G426" s="26"/>
      <c r="H426" s="26"/>
      <c r="I426" s="26"/>
      <c r="J426" s="26"/>
      <c r="K426" s="25"/>
    </row>
    <row r="427" spans="2:12" hidden="1" x14ac:dyDescent="0.2">
      <c r="D427" s="25"/>
      <c r="E427" s="25"/>
      <c r="F427" s="25"/>
      <c r="G427" s="26"/>
      <c r="H427" s="26"/>
      <c r="I427" s="25"/>
      <c r="J427" s="25"/>
      <c r="K427" s="25"/>
    </row>
    <row r="428" spans="2:12" hidden="1" x14ac:dyDescent="0.2"/>
    <row r="429" spans="2:12" hidden="1" x14ac:dyDescent="0.2"/>
    <row r="430" spans="2:12" hidden="1" x14ac:dyDescent="0.2">
      <c r="I430" s="19"/>
      <c r="J430" s="19"/>
    </row>
    <row r="431" spans="2:12" hidden="1" x14ac:dyDescent="0.2"/>
    <row r="432" spans="2:12" hidden="1" x14ac:dyDescent="0.2">
      <c r="I432" s="19"/>
      <c r="J432" s="19"/>
    </row>
    <row r="433" spans="2:12" hidden="1" x14ac:dyDescent="0.2">
      <c r="B433" s="9"/>
      <c r="C433" s="10"/>
      <c r="D433" s="10"/>
      <c r="E433" s="10"/>
      <c r="F433" s="10"/>
      <c r="G433" s="11"/>
      <c r="H433" s="11"/>
      <c r="I433" s="12"/>
      <c r="J433" s="12"/>
      <c r="K433" s="10"/>
      <c r="L433" s="13"/>
    </row>
    <row r="434" spans="2:12" hidden="1" x14ac:dyDescent="0.2">
      <c r="B434" s="9"/>
      <c r="C434" s="10"/>
      <c r="D434" s="10"/>
      <c r="E434" s="10"/>
      <c r="F434" s="10"/>
      <c r="G434" s="11"/>
      <c r="H434" s="11"/>
      <c r="I434" s="12"/>
      <c r="J434" s="12"/>
      <c r="K434" s="10"/>
      <c r="L434" s="16"/>
    </row>
    <row r="435" spans="2:12" x14ac:dyDescent="0.2">
      <c r="B435" s="40"/>
      <c r="C435" s="41"/>
      <c r="D435" s="41"/>
      <c r="E435" s="41"/>
      <c r="F435" s="41"/>
      <c r="G435" s="51"/>
      <c r="H435" s="51"/>
      <c r="I435" s="41"/>
      <c r="J435" s="41"/>
      <c r="K435" s="41"/>
      <c r="L435" s="43"/>
    </row>
    <row r="436" spans="2:12" hidden="1" x14ac:dyDescent="0.2">
      <c r="B436" s="9"/>
      <c r="C436" s="10"/>
      <c r="D436" s="10"/>
      <c r="E436" s="10"/>
      <c r="F436" s="10"/>
      <c r="G436" s="11"/>
      <c r="H436" s="11"/>
      <c r="I436" s="12"/>
      <c r="J436" s="12"/>
      <c r="K436" s="10" t="s">
        <v>22</v>
      </c>
      <c r="L436" s="13" t="s">
        <v>6</v>
      </c>
    </row>
    <row r="437" spans="2:12" hidden="1" x14ac:dyDescent="0.2">
      <c r="B437" s="9"/>
      <c r="C437" s="10"/>
      <c r="D437" s="10"/>
      <c r="E437" s="10"/>
      <c r="F437" s="10"/>
      <c r="G437" s="15"/>
      <c r="H437" s="15"/>
      <c r="I437" s="12"/>
      <c r="J437" s="12"/>
      <c r="K437" s="10">
        <v>2016</v>
      </c>
      <c r="L437" s="16"/>
    </row>
    <row r="438" spans="2:12" x14ac:dyDescent="0.2">
      <c r="B438" s="56" t="s">
        <v>194</v>
      </c>
      <c r="C438" s="66" t="s">
        <v>195</v>
      </c>
      <c r="D438" s="22">
        <v>3.66</v>
      </c>
      <c r="E438" s="22">
        <f>E439+E440</f>
        <v>10.39</v>
      </c>
      <c r="F438" s="22">
        <v>20.54</v>
      </c>
      <c r="G438" s="22">
        <v>10</v>
      </c>
      <c r="H438" s="22">
        <v>11.94</v>
      </c>
      <c r="I438" s="22">
        <v>10</v>
      </c>
      <c r="J438" s="22">
        <v>20</v>
      </c>
      <c r="K438" s="22">
        <f>K439+K440</f>
        <v>20</v>
      </c>
    </row>
    <row r="439" spans="2:12" x14ac:dyDescent="0.2">
      <c r="B439" s="18">
        <v>642</v>
      </c>
      <c r="C439" s="5" t="s">
        <v>196</v>
      </c>
      <c r="D439" s="22"/>
      <c r="E439" s="22">
        <v>3.09</v>
      </c>
      <c r="F439" s="22">
        <v>3.17</v>
      </c>
      <c r="G439" s="23">
        <v>0</v>
      </c>
      <c r="H439" s="23">
        <v>1.94</v>
      </c>
      <c r="I439" s="22">
        <v>0</v>
      </c>
      <c r="J439" s="22">
        <v>0</v>
      </c>
      <c r="K439" s="22">
        <v>0</v>
      </c>
    </row>
    <row r="440" spans="2:12" x14ac:dyDescent="0.2">
      <c r="B440" s="18">
        <v>642</v>
      </c>
      <c r="C440" s="5" t="s">
        <v>197</v>
      </c>
      <c r="E440" s="5">
        <v>7.3</v>
      </c>
      <c r="F440" s="5">
        <v>17.37</v>
      </c>
      <c r="G440" s="19">
        <v>10</v>
      </c>
      <c r="H440" s="19">
        <v>10.199999999999999</v>
      </c>
      <c r="I440" s="19">
        <v>10</v>
      </c>
      <c r="J440" s="19">
        <v>20</v>
      </c>
      <c r="K440" s="36">
        <v>20</v>
      </c>
    </row>
    <row r="441" spans="2:12" hidden="1" x14ac:dyDescent="0.2"/>
    <row r="442" spans="2:12" hidden="1" x14ac:dyDescent="0.2">
      <c r="B442" s="18" t="s">
        <v>27</v>
      </c>
      <c r="C442" s="5" t="s">
        <v>27</v>
      </c>
    </row>
    <row r="443" spans="2:12" hidden="1" x14ac:dyDescent="0.2"/>
    <row r="444" spans="2:12" hidden="1" x14ac:dyDescent="0.2"/>
    <row r="445" spans="2:12" x14ac:dyDescent="0.2">
      <c r="B445" s="21" t="s">
        <v>198</v>
      </c>
      <c r="C445" s="66" t="s">
        <v>199</v>
      </c>
      <c r="D445" s="22">
        <v>5.91</v>
      </c>
      <c r="E445" s="22">
        <f>E446+E447</f>
        <v>2.9699999999999998</v>
      </c>
      <c r="F445" s="22">
        <v>9.84</v>
      </c>
      <c r="G445" s="22">
        <v>4.7</v>
      </c>
      <c r="H445" s="22">
        <v>10.88</v>
      </c>
      <c r="I445" s="22">
        <v>5.2</v>
      </c>
      <c r="J445" s="22">
        <v>5.2</v>
      </c>
      <c r="K445" s="22">
        <v>5.2</v>
      </c>
    </row>
    <row r="446" spans="2:12" x14ac:dyDescent="0.2">
      <c r="B446" s="18">
        <v>637</v>
      </c>
      <c r="C446" s="5" t="s">
        <v>35</v>
      </c>
      <c r="E446" s="5">
        <v>0.7</v>
      </c>
      <c r="F446" s="5">
        <v>0.6</v>
      </c>
      <c r="G446" s="19">
        <v>1.2</v>
      </c>
      <c r="H446" s="19">
        <v>1.2</v>
      </c>
      <c r="I446" s="19">
        <v>1.2</v>
      </c>
      <c r="J446" s="19">
        <v>1.2</v>
      </c>
      <c r="K446" s="19">
        <v>1.2</v>
      </c>
    </row>
    <row r="447" spans="2:12" x14ac:dyDescent="0.2">
      <c r="B447" s="18">
        <v>642</v>
      </c>
      <c r="C447" s="5" t="s">
        <v>58</v>
      </c>
      <c r="E447" s="5">
        <v>2.27</v>
      </c>
      <c r="F447" s="5">
        <v>9.24</v>
      </c>
      <c r="G447" s="19">
        <v>3.5</v>
      </c>
      <c r="H447" s="19">
        <v>9.68</v>
      </c>
      <c r="I447" s="19">
        <v>4</v>
      </c>
      <c r="J447" s="19">
        <v>4</v>
      </c>
      <c r="K447" s="19">
        <v>4</v>
      </c>
    </row>
    <row r="448" spans="2:12" hidden="1" x14ac:dyDescent="0.2"/>
    <row r="449" spans="2:11" hidden="1" x14ac:dyDescent="0.2"/>
    <row r="450" spans="2:11" hidden="1" x14ac:dyDescent="0.2"/>
    <row r="451" spans="2:11" hidden="1" x14ac:dyDescent="0.2"/>
    <row r="452" spans="2:11" hidden="1" x14ac:dyDescent="0.2"/>
    <row r="453" spans="2:11" hidden="1" x14ac:dyDescent="0.2">
      <c r="C453" s="57"/>
      <c r="D453" s="57"/>
      <c r="E453" s="57"/>
      <c r="F453" s="57"/>
    </row>
    <row r="454" spans="2:11" ht="18" x14ac:dyDescent="0.25">
      <c r="C454" s="58" t="s">
        <v>200</v>
      </c>
      <c r="D454" s="59">
        <f>D445+D438+D421+D394+D373+D321+D308+D282+D263+D251+D247+D242+D238+D204+D193+D190+D185+D160+D153+D148+D140+D135+D128+D122+D109+D84+D78+D74+D69+D63+D10+D334+D312+D59+D158+D332</f>
        <v>2530.83</v>
      </c>
      <c r="E454" s="59">
        <f>E445+E438+E394+E373+E368+E312+E282+E263+E204+E193+E190+E185+E160+E158+E153+E148+E140+E135+E128+E125+E122+E109+E84+E78+E74+E69+E63+E59+E10</f>
        <v>3025.79</v>
      </c>
      <c r="F454" s="59">
        <v>2821.79</v>
      </c>
      <c r="G454" s="59">
        <f>G445+G438+G394+G373+G368+G312+G282+G263+G204+G193+G190+G185+G160+G158+G153+G148+G140+G135+G128+G125+G122+G109+G84+G78+G74+G69+G63+G59+G10</f>
        <v>2971.7300000000005</v>
      </c>
      <c r="H454" s="59">
        <f>H445+H438+H394+H373+H368+H312+H282+H263+H204+H193+H190+H185+H160+H158+H153+H148+H140+H135+H128+H125+H122+H109+H84+H78+H74+H69+H63+H59+H10</f>
        <v>2997.7</v>
      </c>
      <c r="I454" s="59">
        <f>I445+I438+I394+I373+I368+I312+I282+I263+I204+I193+I190+I185+I160+I158+I153+I148+I140+I135+I128+I125+I122+I109+I84+I78+I74+I69+I63+I59+I10</f>
        <v>3214.6000000000004</v>
      </c>
      <c r="J454" s="59">
        <f>J445+J438+J394+J373+J368+J312+J282+J263+J204+J193+J190+J185+J160+J158+J153+J148+J140+J135+J128+J125+J122+J109+J84+J78+J74+J69+J63+J59+J10</f>
        <v>3205.6800000000003</v>
      </c>
      <c r="K454" s="59">
        <f>K445+K438+K394+K373+K368+K312+K282+K263+K204+K193+K190+K185+K160+K158+K153+K148+K140+K135+K128+K125+K122+K109+K84+K78+K74+K69+K63+K59+K10</f>
        <v>3245.38</v>
      </c>
    </row>
    <row r="455" spans="2:11" hidden="1" x14ac:dyDescent="0.2">
      <c r="B455" s="9"/>
      <c r="C455" s="10"/>
      <c r="D455" s="10"/>
      <c r="E455" s="10"/>
      <c r="F455" s="10"/>
      <c r="G455" s="11"/>
      <c r="H455" s="11"/>
      <c r="I455" s="12"/>
      <c r="J455" s="12"/>
      <c r="K455" s="10"/>
    </row>
    <row r="456" spans="2:11" hidden="1" x14ac:dyDescent="0.2">
      <c r="B456" s="9"/>
      <c r="C456" s="10"/>
      <c r="D456" s="10"/>
      <c r="E456" s="10"/>
      <c r="F456" s="10"/>
      <c r="G456" s="11"/>
      <c r="H456" s="11"/>
      <c r="I456" s="12"/>
      <c r="J456" s="12"/>
      <c r="K456" s="10"/>
    </row>
    <row r="457" spans="2:11" hidden="1" x14ac:dyDescent="0.2">
      <c r="B457" s="9" t="s">
        <v>2</v>
      </c>
      <c r="C457" s="10"/>
      <c r="D457" s="10"/>
      <c r="E457" s="10"/>
      <c r="F457" s="10"/>
      <c r="G457" s="11"/>
      <c r="H457" s="11"/>
      <c r="I457" s="12"/>
      <c r="J457" s="12"/>
      <c r="K457" s="10"/>
    </row>
    <row r="458" spans="2:11" hidden="1" x14ac:dyDescent="0.2">
      <c r="B458" s="9" t="s">
        <v>7</v>
      </c>
      <c r="C458" s="10"/>
      <c r="D458" s="10"/>
      <c r="E458" s="10"/>
      <c r="F458" s="10"/>
      <c r="G458" s="15"/>
      <c r="H458" s="15"/>
      <c r="I458" s="12"/>
      <c r="J458" s="12"/>
      <c r="K458" s="10"/>
    </row>
    <row r="459" spans="2:11" hidden="1" x14ac:dyDescent="0.2">
      <c r="B459" s="40"/>
      <c r="C459" s="41"/>
      <c r="D459" s="41"/>
      <c r="E459" s="41"/>
      <c r="F459" s="41"/>
      <c r="G459" s="51"/>
      <c r="H459" s="51"/>
      <c r="I459" s="41"/>
      <c r="J459" s="41"/>
      <c r="K459" s="41"/>
    </row>
    <row r="460" spans="2:11" hidden="1" x14ac:dyDescent="0.2">
      <c r="B460" s="40"/>
      <c r="C460" s="41"/>
      <c r="D460" s="41"/>
      <c r="E460" s="41"/>
      <c r="F460" s="41"/>
      <c r="G460" s="51"/>
      <c r="H460" s="51"/>
      <c r="I460" s="41"/>
      <c r="J460" s="41"/>
      <c r="K460" s="41"/>
    </row>
    <row r="461" spans="2:11" ht="15" hidden="1" x14ac:dyDescent="0.25">
      <c r="C461" s="20"/>
    </row>
    <row r="462" spans="2:11" hidden="1" x14ac:dyDescent="0.2"/>
    <row r="463" spans="2:11" hidden="1" x14ac:dyDescent="0.2"/>
    <row r="464" spans="2:11" hidden="1" x14ac:dyDescent="0.2">
      <c r="B464" s="9"/>
      <c r="C464" s="10"/>
      <c r="D464" s="10"/>
      <c r="E464" s="10"/>
      <c r="F464" s="10"/>
      <c r="G464" s="11"/>
      <c r="H464" s="11"/>
      <c r="I464" s="12"/>
      <c r="J464" s="12"/>
    </row>
    <row r="465" spans="2:12" hidden="1" x14ac:dyDescent="0.2">
      <c r="B465" s="9"/>
      <c r="C465" s="10"/>
      <c r="D465" s="10"/>
      <c r="E465" s="10"/>
      <c r="F465" s="10"/>
      <c r="G465" s="15"/>
      <c r="H465" s="15"/>
      <c r="I465" s="12"/>
      <c r="J465" s="12"/>
    </row>
    <row r="466" spans="2:12" x14ac:dyDescent="0.2">
      <c r="B466" s="40"/>
      <c r="C466" s="41"/>
      <c r="D466" s="41"/>
      <c r="E466" s="41"/>
      <c r="F466" s="41"/>
      <c r="G466" s="42"/>
      <c r="H466" s="42"/>
      <c r="I466" s="41"/>
      <c r="J466" s="41"/>
    </row>
    <row r="467" spans="2:12" ht="15" x14ac:dyDescent="0.25">
      <c r="B467" s="40"/>
      <c r="C467" s="20" t="s">
        <v>201</v>
      </c>
      <c r="D467" s="41"/>
      <c r="E467" s="41"/>
      <c r="F467" s="41"/>
      <c r="G467" s="42"/>
      <c r="H467" s="42"/>
      <c r="I467" s="41"/>
      <c r="J467" s="41"/>
    </row>
    <row r="468" spans="2:12" ht="15" x14ac:dyDescent="0.25">
      <c r="B468" s="40"/>
      <c r="C468" s="20"/>
      <c r="D468" s="41"/>
      <c r="E468" s="41"/>
      <c r="F468" s="41"/>
      <c r="G468" s="42"/>
      <c r="H468" s="42"/>
      <c r="I468" s="41"/>
      <c r="J468" s="41"/>
    </row>
    <row r="469" spans="2:12" ht="15" x14ac:dyDescent="0.25">
      <c r="B469" s="40"/>
      <c r="C469" s="20"/>
      <c r="D469" s="41"/>
      <c r="E469" s="41"/>
      <c r="F469" s="41"/>
      <c r="G469" s="42"/>
      <c r="H469" s="42"/>
      <c r="I469" s="41"/>
      <c r="J469" s="41"/>
    </row>
    <row r="470" spans="2:12" x14ac:dyDescent="0.2">
      <c r="B470" s="21" t="s">
        <v>202</v>
      </c>
      <c r="C470" s="5" t="s">
        <v>27</v>
      </c>
      <c r="D470" s="22"/>
      <c r="E470" s="22"/>
      <c r="F470" s="22"/>
      <c r="G470" s="23"/>
      <c r="H470" s="23">
        <v>55</v>
      </c>
      <c r="I470" s="22"/>
      <c r="J470" s="22"/>
      <c r="K470" s="22"/>
    </row>
    <row r="471" spans="2:12" hidden="1" x14ac:dyDescent="0.2"/>
    <row r="472" spans="2:12" hidden="1" x14ac:dyDescent="0.2"/>
    <row r="473" spans="2:12" hidden="1" x14ac:dyDescent="0.2"/>
    <row r="474" spans="2:12" hidden="1" x14ac:dyDescent="0.2"/>
    <row r="475" spans="2:12" hidden="1" x14ac:dyDescent="0.2"/>
    <row r="476" spans="2:12" hidden="1" x14ac:dyDescent="0.2"/>
    <row r="477" spans="2:12" hidden="1" x14ac:dyDescent="0.2">
      <c r="L477" s="5" t="s">
        <v>203</v>
      </c>
    </row>
    <row r="478" spans="2:12" x14ac:dyDescent="0.2">
      <c r="B478" s="18">
        <v>711</v>
      </c>
      <c r="C478" s="5" t="s">
        <v>204</v>
      </c>
      <c r="H478" s="19">
        <v>55</v>
      </c>
    </row>
    <row r="479" spans="2:12" hidden="1" x14ac:dyDescent="0.2"/>
    <row r="480" spans="2:12" hidden="1" x14ac:dyDescent="0.2"/>
    <row r="481" spans="2:12" hidden="1" x14ac:dyDescent="0.2">
      <c r="B481" s="56" t="s">
        <v>49</v>
      </c>
      <c r="D481" s="22"/>
      <c r="E481" s="22"/>
      <c r="F481" s="22"/>
      <c r="G481" s="23"/>
      <c r="H481" s="23"/>
    </row>
    <row r="482" spans="2:12" hidden="1" x14ac:dyDescent="0.2">
      <c r="B482" s="18">
        <v>714001</v>
      </c>
    </row>
    <row r="483" spans="2:12" hidden="1" x14ac:dyDescent="0.2">
      <c r="B483" s="21"/>
      <c r="D483" s="22"/>
      <c r="E483" s="22"/>
      <c r="F483" s="22"/>
      <c r="G483" s="23"/>
      <c r="H483" s="23"/>
    </row>
    <row r="484" spans="2:12" hidden="1" x14ac:dyDescent="0.2">
      <c r="L484" s="5" t="s">
        <v>205</v>
      </c>
    </row>
    <row r="485" spans="2:12" hidden="1" x14ac:dyDescent="0.2">
      <c r="B485" s="18">
        <v>713005</v>
      </c>
    </row>
    <row r="486" spans="2:12" hidden="1" x14ac:dyDescent="0.2">
      <c r="B486" s="18">
        <v>714001</v>
      </c>
    </row>
    <row r="487" spans="2:12" hidden="1" x14ac:dyDescent="0.2">
      <c r="B487" s="21" t="s">
        <v>206</v>
      </c>
    </row>
    <row r="488" spans="2:12" hidden="1" x14ac:dyDescent="0.2">
      <c r="B488" s="18">
        <v>717002</v>
      </c>
    </row>
    <row r="489" spans="2:12" hidden="1" x14ac:dyDescent="0.2">
      <c r="B489" s="9"/>
      <c r="C489" s="10"/>
      <c r="D489" s="10"/>
      <c r="E489" s="10"/>
      <c r="F489" s="10"/>
      <c r="G489" s="11"/>
      <c r="H489" s="11"/>
      <c r="I489" s="12"/>
      <c r="J489" s="12"/>
      <c r="K489" s="10"/>
      <c r="L489" s="13"/>
    </row>
    <row r="490" spans="2:12" hidden="1" x14ac:dyDescent="0.2">
      <c r="B490" s="9"/>
      <c r="C490" s="10"/>
      <c r="D490" s="10"/>
      <c r="E490" s="10"/>
      <c r="F490" s="10"/>
      <c r="G490" s="11"/>
      <c r="H490" s="11"/>
      <c r="I490" s="12"/>
      <c r="J490" s="12"/>
      <c r="K490" s="10"/>
      <c r="L490" s="16"/>
    </row>
    <row r="491" spans="2:12" hidden="1" x14ac:dyDescent="0.2">
      <c r="B491" s="40"/>
      <c r="C491" s="41"/>
      <c r="D491" s="41"/>
      <c r="E491" s="41"/>
      <c r="F491" s="41"/>
      <c r="G491" s="51"/>
      <c r="H491" s="51"/>
      <c r="I491" s="41"/>
      <c r="J491" s="41"/>
      <c r="K491" s="41"/>
      <c r="L491" s="43" t="s">
        <v>207</v>
      </c>
    </row>
    <row r="492" spans="2:12" x14ac:dyDescent="0.2">
      <c r="B492" s="40"/>
      <c r="C492" s="41"/>
      <c r="D492" s="41"/>
      <c r="E492" s="41"/>
      <c r="F492" s="41"/>
      <c r="G492" s="51"/>
      <c r="H492" s="51"/>
      <c r="I492" s="41"/>
      <c r="J492" s="41"/>
      <c r="K492" s="41"/>
      <c r="L492" s="43"/>
    </row>
    <row r="493" spans="2:12" x14ac:dyDescent="0.2">
      <c r="B493" s="21" t="s">
        <v>67</v>
      </c>
      <c r="C493" s="5" t="s">
        <v>68</v>
      </c>
      <c r="D493" s="22"/>
      <c r="E493" s="22"/>
      <c r="F493" s="22"/>
      <c r="G493" s="23">
        <v>51</v>
      </c>
      <c r="H493" s="23">
        <v>138.87</v>
      </c>
      <c r="I493" s="22">
        <v>40</v>
      </c>
      <c r="J493" s="22">
        <v>40</v>
      </c>
      <c r="K493" s="22">
        <v>31</v>
      </c>
    </row>
    <row r="494" spans="2:12" x14ac:dyDescent="0.2">
      <c r="B494" s="18">
        <v>711</v>
      </c>
      <c r="C494" s="5" t="s">
        <v>208</v>
      </c>
      <c r="G494" s="19">
        <v>36</v>
      </c>
      <c r="H494" s="19">
        <v>123.87</v>
      </c>
      <c r="I494" s="19">
        <v>25</v>
      </c>
      <c r="J494" s="19">
        <v>25</v>
      </c>
      <c r="K494" s="19">
        <v>16</v>
      </c>
    </row>
    <row r="495" spans="2:12" hidden="1" x14ac:dyDescent="0.2">
      <c r="B495" s="18">
        <v>712001</v>
      </c>
      <c r="C495" s="5" t="s">
        <v>209</v>
      </c>
      <c r="I495" s="19"/>
      <c r="J495" s="19"/>
    </row>
    <row r="496" spans="2:12" x14ac:dyDescent="0.2">
      <c r="B496" s="18">
        <v>716</v>
      </c>
      <c r="C496" s="5" t="s">
        <v>210</v>
      </c>
      <c r="G496" s="19">
        <v>15</v>
      </c>
      <c r="H496" s="19">
        <v>18.5</v>
      </c>
      <c r="I496" s="19">
        <v>15</v>
      </c>
      <c r="J496" s="19">
        <v>15</v>
      </c>
      <c r="K496" s="19">
        <v>15</v>
      </c>
      <c r="L496" s="5" t="s">
        <v>27</v>
      </c>
    </row>
    <row r="497" spans="2:13" x14ac:dyDescent="0.2">
      <c r="B497" s="9" t="s">
        <v>2</v>
      </c>
      <c r="C497" s="10" t="s">
        <v>3</v>
      </c>
      <c r="D497" s="10" t="s">
        <v>4</v>
      </c>
      <c r="E497" s="10" t="s">
        <v>4</v>
      </c>
      <c r="F497" s="10" t="s">
        <v>4</v>
      </c>
      <c r="G497" s="11" t="s">
        <v>5</v>
      </c>
      <c r="H497" s="11" t="s">
        <v>261</v>
      </c>
      <c r="I497" s="12" t="s">
        <v>5</v>
      </c>
      <c r="J497" s="12" t="s">
        <v>263</v>
      </c>
      <c r="K497" s="10" t="s">
        <v>264</v>
      </c>
    </row>
    <row r="498" spans="2:13" x14ac:dyDescent="0.2">
      <c r="B498" s="9" t="s">
        <v>7</v>
      </c>
      <c r="C498" s="10"/>
      <c r="D498" s="10">
        <v>2013</v>
      </c>
      <c r="E498" s="10">
        <v>2015</v>
      </c>
      <c r="F498" s="10">
        <v>2016</v>
      </c>
      <c r="G498" s="15">
        <v>2017</v>
      </c>
      <c r="H498" s="15" t="s">
        <v>262</v>
      </c>
      <c r="I498" s="12">
        <v>2018</v>
      </c>
      <c r="J498" s="12">
        <v>2019</v>
      </c>
      <c r="K498" s="10">
        <v>2020</v>
      </c>
    </row>
    <row r="499" spans="2:13" x14ac:dyDescent="0.2">
      <c r="B499" s="21" t="s">
        <v>89</v>
      </c>
      <c r="D499" s="36"/>
      <c r="E499" s="36"/>
      <c r="F499" s="36"/>
      <c r="G499" s="23">
        <v>6</v>
      </c>
      <c r="H499" s="23">
        <v>89</v>
      </c>
      <c r="I499" s="41">
        <v>6</v>
      </c>
      <c r="J499" s="41">
        <v>6</v>
      </c>
      <c r="K499" s="41">
        <v>6</v>
      </c>
    </row>
    <row r="500" spans="2:13" x14ac:dyDescent="0.2">
      <c r="B500" s="18">
        <v>717002</v>
      </c>
      <c r="C500" s="5" t="s">
        <v>211</v>
      </c>
      <c r="D500" s="36"/>
      <c r="E500" s="36"/>
      <c r="F500" s="36"/>
      <c r="G500" s="23"/>
      <c r="H500" s="19">
        <v>45</v>
      </c>
      <c r="I500" s="23"/>
      <c r="J500" s="23"/>
      <c r="K500" s="22"/>
    </row>
    <row r="501" spans="2:13" x14ac:dyDescent="0.2">
      <c r="B501" s="18">
        <v>717002</v>
      </c>
      <c r="C501" s="5" t="s">
        <v>212</v>
      </c>
      <c r="G501" s="19">
        <v>6</v>
      </c>
      <c r="H501" s="19">
        <v>6</v>
      </c>
      <c r="I501" s="19">
        <v>6</v>
      </c>
      <c r="J501" s="19">
        <v>6</v>
      </c>
    </row>
    <row r="502" spans="2:13" hidden="1" x14ac:dyDescent="0.2"/>
    <row r="503" spans="2:13" hidden="1" x14ac:dyDescent="0.2">
      <c r="B503" s="9"/>
      <c r="C503" s="10"/>
      <c r="D503" s="10"/>
      <c r="E503" s="10"/>
      <c r="F503" s="10"/>
      <c r="G503" s="11"/>
      <c r="H503" s="11"/>
      <c r="I503" s="12"/>
      <c r="J503" s="12"/>
      <c r="K503" s="10"/>
      <c r="L503" s="13" t="s">
        <v>6</v>
      </c>
      <c r="M503" s="13" t="s">
        <v>6</v>
      </c>
    </row>
    <row r="504" spans="2:13" hidden="1" x14ac:dyDescent="0.2">
      <c r="B504" s="9"/>
      <c r="C504" s="10"/>
      <c r="D504" s="10"/>
      <c r="E504" s="10"/>
      <c r="F504" s="10"/>
      <c r="G504" s="15"/>
      <c r="H504" s="15"/>
      <c r="I504" s="12"/>
      <c r="J504" s="12"/>
      <c r="K504" s="10"/>
      <c r="L504" s="16"/>
      <c r="M504" s="16"/>
    </row>
    <row r="505" spans="2:13" hidden="1" x14ac:dyDescent="0.2">
      <c r="B505" s="18">
        <v>717002</v>
      </c>
    </row>
    <row r="506" spans="2:13" hidden="1" x14ac:dyDescent="0.2">
      <c r="I506" s="19"/>
      <c r="J506" s="19"/>
      <c r="K506" s="19"/>
    </row>
    <row r="507" spans="2:13" hidden="1" x14ac:dyDescent="0.2">
      <c r="B507" s="9" t="s">
        <v>2</v>
      </c>
      <c r="C507" s="10"/>
      <c r="D507" s="10"/>
      <c r="E507" s="10"/>
      <c r="F507" s="10"/>
      <c r="G507" s="11"/>
      <c r="H507" s="11"/>
      <c r="I507" s="12"/>
      <c r="J507" s="12"/>
      <c r="K507" s="10"/>
      <c r="L507" s="13"/>
    </row>
    <row r="508" spans="2:13" hidden="1" x14ac:dyDescent="0.2">
      <c r="B508" s="9" t="s">
        <v>7</v>
      </c>
      <c r="C508" s="10"/>
      <c r="D508" s="10"/>
      <c r="E508" s="10"/>
      <c r="F508" s="10"/>
      <c r="G508" s="11"/>
      <c r="H508" s="11"/>
      <c r="I508" s="12"/>
      <c r="J508" s="12"/>
      <c r="K508" s="10"/>
      <c r="L508" s="16"/>
    </row>
    <row r="509" spans="2:13" hidden="1" x14ac:dyDescent="0.2">
      <c r="B509" s="21"/>
      <c r="C509" s="22"/>
      <c r="D509" s="22"/>
      <c r="E509" s="22"/>
      <c r="F509" s="22"/>
      <c r="I509" s="22"/>
      <c r="J509" s="22"/>
    </row>
    <row r="510" spans="2:13" hidden="1" x14ac:dyDescent="0.2">
      <c r="B510" s="21"/>
    </row>
    <row r="511" spans="2:13" hidden="1" x14ac:dyDescent="0.2"/>
    <row r="512" spans="2:13" hidden="1" x14ac:dyDescent="0.2">
      <c r="B512" s="21"/>
      <c r="D512" s="22"/>
      <c r="E512" s="22"/>
      <c r="F512" s="22"/>
      <c r="G512" s="23"/>
      <c r="H512" s="23"/>
      <c r="I512" s="22"/>
      <c r="J512" s="22"/>
      <c r="K512" s="22"/>
    </row>
    <row r="513" spans="2:12" hidden="1" x14ac:dyDescent="0.2">
      <c r="B513" s="21"/>
      <c r="D513" s="22"/>
      <c r="E513" s="22"/>
      <c r="F513" s="22"/>
      <c r="G513" s="23"/>
      <c r="H513" s="23"/>
      <c r="I513" s="22"/>
      <c r="J513" s="22"/>
      <c r="K513" s="22"/>
    </row>
    <row r="514" spans="2:12" hidden="1" x14ac:dyDescent="0.2">
      <c r="I514" s="19"/>
      <c r="J514" s="19"/>
    </row>
    <row r="515" spans="2:12" hidden="1" x14ac:dyDescent="0.2"/>
    <row r="516" spans="2:12" hidden="1" x14ac:dyDescent="0.2">
      <c r="B516" s="21"/>
      <c r="D516" s="22"/>
      <c r="E516" s="22"/>
      <c r="F516" s="22"/>
      <c r="G516" s="23"/>
      <c r="H516" s="23"/>
    </row>
    <row r="517" spans="2:12" hidden="1" x14ac:dyDescent="0.2"/>
    <row r="518" spans="2:12" hidden="1" x14ac:dyDescent="0.2">
      <c r="K518" s="19"/>
    </row>
    <row r="519" spans="2:12" hidden="1" x14ac:dyDescent="0.2">
      <c r="C519" s="10"/>
      <c r="D519" s="10"/>
      <c r="E519" s="10"/>
      <c r="F519" s="10"/>
      <c r="G519" s="11"/>
      <c r="H519" s="11"/>
      <c r="I519" s="12"/>
      <c r="J519" s="12"/>
      <c r="K519" s="10"/>
    </row>
    <row r="520" spans="2:12" hidden="1" x14ac:dyDescent="0.2">
      <c r="C520" s="10"/>
      <c r="D520" s="10"/>
      <c r="E520" s="10"/>
      <c r="F520" s="10"/>
      <c r="G520" s="15"/>
      <c r="H520" s="15"/>
      <c r="I520" s="12"/>
      <c r="J520" s="12"/>
      <c r="K520" s="10"/>
    </row>
    <row r="521" spans="2:12" hidden="1" x14ac:dyDescent="0.2">
      <c r="B521" s="9"/>
      <c r="C521" s="10"/>
      <c r="D521" s="10"/>
      <c r="E521" s="10"/>
      <c r="F521" s="10"/>
      <c r="G521" s="11"/>
      <c r="H521" s="11"/>
      <c r="I521" s="12"/>
      <c r="J521" s="12"/>
      <c r="K521" s="10"/>
      <c r="L521" s="13" t="s">
        <v>6</v>
      </c>
    </row>
    <row r="522" spans="2:12" hidden="1" x14ac:dyDescent="0.2">
      <c r="B522" s="9"/>
      <c r="C522" s="10"/>
      <c r="D522" s="10"/>
      <c r="E522" s="10"/>
      <c r="F522" s="10"/>
      <c r="G522" s="15"/>
      <c r="H522" s="15"/>
      <c r="I522" s="12"/>
      <c r="J522" s="12"/>
      <c r="K522" s="10"/>
      <c r="L522" s="16"/>
    </row>
    <row r="523" spans="2:12" hidden="1" x14ac:dyDescent="0.2">
      <c r="B523" s="21"/>
      <c r="D523" s="22"/>
      <c r="E523" s="22"/>
      <c r="F523" s="22"/>
      <c r="G523" s="23"/>
      <c r="H523" s="23"/>
      <c r="I523" s="22"/>
      <c r="J523" s="22"/>
      <c r="K523" s="22"/>
    </row>
    <row r="524" spans="2:12" hidden="1" x14ac:dyDescent="0.2"/>
    <row r="525" spans="2:12" hidden="1" x14ac:dyDescent="0.2"/>
    <row r="526" spans="2:12" hidden="1" x14ac:dyDescent="0.2"/>
    <row r="527" spans="2:12" hidden="1" x14ac:dyDescent="0.2"/>
    <row r="528" spans="2:12" hidden="1" x14ac:dyDescent="0.2"/>
    <row r="529" spans="2:11" hidden="1" x14ac:dyDescent="0.2">
      <c r="B529" s="21"/>
      <c r="C529" s="5" t="s">
        <v>213</v>
      </c>
      <c r="D529" s="22"/>
      <c r="E529" s="22"/>
      <c r="F529" s="22"/>
    </row>
    <row r="530" spans="2:11" hidden="1" x14ac:dyDescent="0.2"/>
    <row r="531" spans="2:11" hidden="1" x14ac:dyDescent="0.2"/>
    <row r="532" spans="2:11" hidden="1" x14ac:dyDescent="0.2"/>
    <row r="534" spans="2:11" x14ac:dyDescent="0.2">
      <c r="B534" s="21" t="s">
        <v>125</v>
      </c>
      <c r="C534" s="22" t="s">
        <v>126</v>
      </c>
      <c r="H534" s="23">
        <v>0</v>
      </c>
      <c r="I534" s="5">
        <v>5</v>
      </c>
      <c r="J534" s="5">
        <v>0</v>
      </c>
      <c r="K534" s="64">
        <v>0</v>
      </c>
    </row>
    <row r="535" spans="2:11" x14ac:dyDescent="0.2">
      <c r="B535" s="18">
        <v>712</v>
      </c>
      <c r="C535" s="5" t="s">
        <v>214</v>
      </c>
      <c r="H535" s="19">
        <v>0</v>
      </c>
      <c r="I535" s="5">
        <v>5</v>
      </c>
      <c r="J535" s="5">
        <v>0</v>
      </c>
      <c r="K535" s="64">
        <v>5</v>
      </c>
    </row>
    <row r="537" spans="2:11" x14ac:dyDescent="0.2">
      <c r="B537" s="21" t="s">
        <v>215</v>
      </c>
      <c r="C537" s="22" t="s">
        <v>216</v>
      </c>
      <c r="H537" s="23">
        <v>9.5</v>
      </c>
    </row>
    <row r="538" spans="2:11" x14ac:dyDescent="0.2">
      <c r="B538" s="21">
        <v>717001</v>
      </c>
      <c r="C538" s="5" t="s">
        <v>217</v>
      </c>
      <c r="H538" s="19">
        <v>9.5</v>
      </c>
    </row>
    <row r="539" spans="2:11" x14ac:dyDescent="0.2">
      <c r="B539" s="21"/>
    </row>
    <row r="540" spans="2:11" x14ac:dyDescent="0.2">
      <c r="B540" s="21" t="s">
        <v>218</v>
      </c>
      <c r="C540" s="22" t="s">
        <v>219</v>
      </c>
      <c r="H540" s="23">
        <v>0</v>
      </c>
      <c r="I540" s="5">
        <v>91.5</v>
      </c>
      <c r="J540" s="5">
        <v>56</v>
      </c>
      <c r="K540" s="64">
        <v>0</v>
      </c>
    </row>
    <row r="541" spans="2:11" x14ac:dyDescent="0.2">
      <c r="B541" s="21">
        <v>711</v>
      </c>
      <c r="C541" s="5" t="s">
        <v>220</v>
      </c>
      <c r="H541" s="19">
        <v>0</v>
      </c>
      <c r="I541" s="5">
        <v>70</v>
      </c>
      <c r="J541" s="5">
        <v>56</v>
      </c>
    </row>
    <row r="542" spans="2:11" x14ac:dyDescent="0.2">
      <c r="B542" s="21">
        <v>713</v>
      </c>
      <c r="C542" s="5" t="s">
        <v>221</v>
      </c>
      <c r="I542" s="5">
        <v>21.5</v>
      </c>
      <c r="J542" s="5">
        <v>0</v>
      </c>
    </row>
    <row r="543" spans="2:11" ht="18.75" x14ac:dyDescent="0.3">
      <c r="C543" s="58" t="s">
        <v>222</v>
      </c>
      <c r="D543" s="60">
        <v>1642.11</v>
      </c>
      <c r="E543" s="60">
        <v>260.06</v>
      </c>
      <c r="F543" s="60">
        <v>53.43</v>
      </c>
      <c r="G543" s="60">
        <v>57</v>
      </c>
      <c r="H543" s="60">
        <f>H470+H493+H499+H537</f>
        <v>292.37</v>
      </c>
      <c r="I543" s="60">
        <f>I470+I493+I499+I534+I537+I540</f>
        <v>142.5</v>
      </c>
      <c r="J543" s="60">
        <f>J470+J493+J499+J534+J537+J540</f>
        <v>102</v>
      </c>
      <c r="K543" s="60">
        <f>K470+K493+K499+K534+K537+K540</f>
        <v>37</v>
      </c>
    </row>
    <row r="544" spans="2:11" hidden="1" x14ac:dyDescent="0.2">
      <c r="C544" s="10"/>
      <c r="D544" s="10"/>
      <c r="E544" s="10"/>
      <c r="F544" s="10"/>
      <c r="G544" s="11"/>
      <c r="H544" s="11"/>
      <c r="I544" s="12"/>
      <c r="J544" s="12"/>
      <c r="K544" s="10"/>
    </row>
    <row r="545" spans="2:12" hidden="1" x14ac:dyDescent="0.2">
      <c r="C545" s="10"/>
      <c r="D545" s="10"/>
      <c r="E545" s="10"/>
      <c r="F545" s="10"/>
      <c r="G545" s="15"/>
      <c r="H545" s="15"/>
      <c r="I545" s="12"/>
      <c r="J545" s="12"/>
      <c r="K545" s="10"/>
    </row>
    <row r="546" spans="2:12" hidden="1" x14ac:dyDescent="0.2"/>
    <row r="547" spans="2:12" hidden="1" x14ac:dyDescent="0.2">
      <c r="B547" s="9"/>
      <c r="C547" s="10"/>
      <c r="D547" s="10"/>
      <c r="E547" s="10"/>
      <c r="F547" s="10"/>
      <c r="G547" s="11"/>
      <c r="H547" s="11"/>
      <c r="I547" s="12"/>
      <c r="J547" s="12"/>
      <c r="K547" s="10"/>
      <c r="L547" s="13"/>
    </row>
    <row r="548" spans="2:12" hidden="1" x14ac:dyDescent="0.2">
      <c r="B548" s="9"/>
      <c r="C548" s="10"/>
      <c r="D548" s="10"/>
      <c r="E548" s="10"/>
      <c r="F548" s="10"/>
      <c r="G548" s="11"/>
      <c r="H548" s="11"/>
      <c r="I548" s="12"/>
      <c r="J548" s="12"/>
      <c r="K548" s="10"/>
      <c r="L548" s="16"/>
    </row>
    <row r="549" spans="2:12" hidden="1" x14ac:dyDescent="0.2">
      <c r="B549" s="40"/>
      <c r="C549" s="41"/>
      <c r="D549" s="41"/>
      <c r="E549" s="41"/>
      <c r="F549" s="41"/>
      <c r="G549" s="51"/>
      <c r="H549" s="51"/>
      <c r="I549" s="41"/>
      <c r="J549" s="41"/>
      <c r="K549" s="41"/>
    </row>
    <row r="550" spans="2:12" hidden="1" x14ac:dyDescent="0.2">
      <c r="B550" s="9" t="s">
        <v>2</v>
      </c>
      <c r="C550" s="10"/>
      <c r="D550" s="10"/>
      <c r="E550" s="10"/>
      <c r="F550" s="10"/>
      <c r="G550" s="11"/>
      <c r="H550" s="11"/>
      <c r="I550" s="12"/>
      <c r="J550" s="12"/>
      <c r="K550" s="10"/>
    </row>
    <row r="551" spans="2:12" hidden="1" x14ac:dyDescent="0.2">
      <c r="B551" s="9" t="s">
        <v>7</v>
      </c>
      <c r="C551" s="10"/>
      <c r="D551" s="10"/>
      <c r="E551" s="10"/>
      <c r="F551" s="10"/>
      <c r="G551" s="15"/>
      <c r="H551" s="15"/>
      <c r="I551" s="12"/>
      <c r="J551" s="12"/>
      <c r="K551" s="10"/>
    </row>
    <row r="552" spans="2:12" x14ac:dyDescent="0.2">
      <c r="B552" s="40"/>
      <c r="C552" s="41"/>
      <c r="D552" s="41"/>
      <c r="E552" s="41"/>
      <c r="F552" s="41"/>
      <c r="G552" s="42"/>
      <c r="H552" s="42"/>
      <c r="I552" s="41"/>
      <c r="J552" s="41"/>
      <c r="K552" s="41"/>
    </row>
    <row r="553" spans="2:12" x14ac:dyDescent="0.2">
      <c r="B553" s="40"/>
      <c r="C553" s="41" t="s">
        <v>223</v>
      </c>
      <c r="D553" s="51">
        <v>63.93</v>
      </c>
      <c r="E553" s="51">
        <v>125.36</v>
      </c>
      <c r="F553" s="51"/>
      <c r="G553" s="51"/>
      <c r="H553" s="51"/>
      <c r="I553" s="41"/>
      <c r="J553" s="41"/>
      <c r="K553" s="41"/>
    </row>
    <row r="554" spans="2:12" x14ac:dyDescent="0.2">
      <c r="B554" s="21" t="s">
        <v>44</v>
      </c>
      <c r="C554" s="5" t="s">
        <v>224</v>
      </c>
      <c r="D554" s="61">
        <v>63.93</v>
      </c>
      <c r="E554" s="61">
        <v>125.36</v>
      </c>
      <c r="F554" s="61"/>
      <c r="G554" s="23">
        <v>121.21</v>
      </c>
      <c r="H554" s="23">
        <v>146.16999999999999</v>
      </c>
      <c r="I554" s="23">
        <v>146.16999999999999</v>
      </c>
      <c r="J554" s="23">
        <v>146.16999999999999</v>
      </c>
      <c r="K554" s="23">
        <v>146.16999999999999</v>
      </c>
    </row>
    <row r="555" spans="2:12" x14ac:dyDescent="0.2">
      <c r="B555" s="18">
        <v>821</v>
      </c>
      <c r="C555" s="5" t="s">
        <v>225</v>
      </c>
      <c r="H555" s="19">
        <v>146.16999999999999</v>
      </c>
      <c r="I555" s="19">
        <v>146.16999999999999</v>
      </c>
      <c r="J555" s="19">
        <v>146.16999999999999</v>
      </c>
      <c r="K555" s="19">
        <v>146.16999999999999</v>
      </c>
    </row>
    <row r="556" spans="2:12" hidden="1" x14ac:dyDescent="0.2">
      <c r="B556" s="18" t="s">
        <v>226</v>
      </c>
      <c r="C556" s="5" t="s">
        <v>227</v>
      </c>
    </row>
    <row r="557" spans="2:12" hidden="1" x14ac:dyDescent="0.2">
      <c r="B557" s="18" t="s">
        <v>228</v>
      </c>
      <c r="C557" s="5" t="s">
        <v>229</v>
      </c>
      <c r="G557" s="5"/>
      <c r="H557" s="5"/>
    </row>
    <row r="558" spans="2:12" hidden="1" x14ac:dyDescent="0.2">
      <c r="B558" s="18">
        <v>8210053</v>
      </c>
      <c r="C558" s="5" t="s">
        <v>230</v>
      </c>
      <c r="G558" s="5"/>
      <c r="H558" s="5"/>
    </row>
    <row r="559" spans="2:12" hidden="1" x14ac:dyDescent="0.2">
      <c r="G559" s="5"/>
      <c r="H559" s="5"/>
    </row>
    <row r="560" spans="2:12" x14ac:dyDescent="0.2">
      <c r="B560" s="56" t="s">
        <v>202</v>
      </c>
      <c r="D560" s="22"/>
      <c r="E560" s="22"/>
      <c r="F560" s="22"/>
      <c r="G560" s="5"/>
      <c r="H560" s="22">
        <v>15</v>
      </c>
      <c r="I560" s="5">
        <v>0</v>
      </c>
      <c r="J560" s="5">
        <v>0</v>
      </c>
    </row>
    <row r="561" spans="2:12" hidden="1" x14ac:dyDescent="0.2">
      <c r="B561" s="18" t="s">
        <v>27</v>
      </c>
    </row>
    <row r="562" spans="2:12" x14ac:dyDescent="0.2">
      <c r="B562" s="18">
        <v>819</v>
      </c>
      <c r="C562" s="5" t="s">
        <v>231</v>
      </c>
      <c r="H562" s="19">
        <v>15</v>
      </c>
      <c r="I562" s="5">
        <v>0</v>
      </c>
      <c r="J562" s="5">
        <v>0</v>
      </c>
    </row>
    <row r="564" spans="2:12" x14ac:dyDescent="0.2">
      <c r="B564" s="21" t="s">
        <v>49</v>
      </c>
      <c r="C564" s="22" t="s">
        <v>232</v>
      </c>
      <c r="D564" s="5">
        <v>9.84</v>
      </c>
      <c r="E564" s="5">
        <v>3.35</v>
      </c>
      <c r="G564" s="19">
        <v>3</v>
      </c>
      <c r="H564" s="23">
        <v>3</v>
      </c>
      <c r="I564" s="19">
        <v>3</v>
      </c>
      <c r="J564" s="19">
        <v>3</v>
      </c>
      <c r="K564" s="19">
        <v>0</v>
      </c>
    </row>
    <row r="565" spans="2:12" x14ac:dyDescent="0.2">
      <c r="B565" s="21">
        <v>824</v>
      </c>
      <c r="C565" s="5" t="s">
        <v>32</v>
      </c>
      <c r="H565" s="19">
        <v>3</v>
      </c>
      <c r="I565" s="19">
        <v>3</v>
      </c>
      <c r="J565" s="19">
        <v>3</v>
      </c>
      <c r="K565" s="19"/>
    </row>
    <row r="566" spans="2:12" x14ac:dyDescent="0.2">
      <c r="B566" s="21"/>
      <c r="I566" s="19"/>
      <c r="J566" s="19"/>
      <c r="K566" s="19"/>
    </row>
    <row r="567" spans="2:12" x14ac:dyDescent="0.2">
      <c r="B567" s="21" t="s">
        <v>89</v>
      </c>
      <c r="C567" s="22" t="s">
        <v>90</v>
      </c>
      <c r="G567" s="19">
        <v>19</v>
      </c>
      <c r="H567" s="23">
        <v>13.77</v>
      </c>
      <c r="I567" s="19">
        <v>14</v>
      </c>
      <c r="J567" s="19">
        <v>14</v>
      </c>
      <c r="K567" s="19">
        <v>14</v>
      </c>
    </row>
    <row r="568" spans="2:12" x14ac:dyDescent="0.2">
      <c r="B568" s="18">
        <v>824</v>
      </c>
      <c r="C568" s="5" t="s">
        <v>233</v>
      </c>
      <c r="H568" s="19">
        <v>13.77</v>
      </c>
      <c r="I568" s="19">
        <v>14</v>
      </c>
      <c r="J568" s="19">
        <v>14</v>
      </c>
      <c r="K568" s="19"/>
    </row>
    <row r="569" spans="2:12" x14ac:dyDescent="0.2">
      <c r="I569" s="19"/>
      <c r="J569" s="19"/>
      <c r="K569" s="19"/>
    </row>
    <row r="570" spans="2:12" ht="18" x14ac:dyDescent="0.25">
      <c r="C570" s="58" t="s">
        <v>234</v>
      </c>
      <c r="D570" s="59">
        <f>D554+D560+D564</f>
        <v>73.77</v>
      </c>
      <c r="E570" s="59">
        <v>128.71</v>
      </c>
      <c r="F570" s="59">
        <v>147.57</v>
      </c>
      <c r="G570" s="59">
        <v>143.21</v>
      </c>
      <c r="H570" s="59">
        <f>H554+H560+H564+H567</f>
        <v>177.94</v>
      </c>
      <c r="I570" s="59">
        <f>I554+I560+I564+I567</f>
        <v>163.16999999999999</v>
      </c>
      <c r="J570" s="59">
        <f>J554+J560+J564+J567</f>
        <v>163.16999999999999</v>
      </c>
      <c r="K570" s="59">
        <f>K554+K560+K564+K567</f>
        <v>160.16999999999999</v>
      </c>
    </row>
    <row r="571" spans="2:12" hidden="1" x14ac:dyDescent="0.2"/>
    <row r="573" spans="2:12" ht="18" x14ac:dyDescent="0.25">
      <c r="C573" s="58" t="s">
        <v>235</v>
      </c>
      <c r="D573" s="59">
        <f t="shared" ref="D573:K573" si="26">D570+D543+D454</f>
        <v>4246.71</v>
      </c>
      <c r="E573" s="59">
        <f t="shared" si="26"/>
        <v>3414.56</v>
      </c>
      <c r="F573" s="59">
        <f t="shared" si="26"/>
        <v>3022.79</v>
      </c>
      <c r="G573" s="59">
        <f t="shared" si="26"/>
        <v>3171.9400000000005</v>
      </c>
      <c r="H573" s="59">
        <f t="shared" si="26"/>
        <v>3468.0099999999998</v>
      </c>
      <c r="I573" s="59">
        <f t="shared" ref="I573" si="27">I570+I543+I454</f>
        <v>3520.2700000000004</v>
      </c>
      <c r="J573" s="59">
        <f t="shared" si="26"/>
        <v>3470.8500000000004</v>
      </c>
      <c r="K573" s="59">
        <f t="shared" si="26"/>
        <v>3442.55</v>
      </c>
    </row>
    <row r="574" spans="2:12" hidden="1" x14ac:dyDescent="0.2">
      <c r="B574" s="9"/>
      <c r="C574" s="10"/>
      <c r="D574" s="10"/>
      <c r="E574" s="10"/>
      <c r="F574" s="10"/>
      <c r="G574" s="11"/>
      <c r="H574" s="11"/>
      <c r="I574" s="12"/>
      <c r="J574" s="12"/>
      <c r="K574" s="10"/>
      <c r="L574" s="13" t="s">
        <v>6</v>
      </c>
    </row>
    <row r="575" spans="2:12" hidden="1" x14ac:dyDescent="0.2">
      <c r="B575" s="9"/>
      <c r="C575" s="10"/>
      <c r="D575" s="10"/>
      <c r="E575" s="10"/>
      <c r="F575" s="10"/>
      <c r="G575" s="15"/>
      <c r="H575" s="15"/>
      <c r="I575" s="12"/>
      <c r="J575" s="12"/>
      <c r="K575" s="10"/>
      <c r="L575" s="16"/>
    </row>
    <row r="576" spans="2:12" x14ac:dyDescent="0.2">
      <c r="B576" s="40"/>
      <c r="C576" s="41"/>
      <c r="D576" s="41"/>
      <c r="E576" s="41"/>
      <c r="F576" s="41"/>
      <c r="G576" s="42"/>
      <c r="H576" s="42"/>
      <c r="I576" s="41"/>
      <c r="J576" s="41"/>
      <c r="K576" s="41"/>
      <c r="L576" s="43"/>
    </row>
    <row r="577" spans="2:14" x14ac:dyDescent="0.2">
      <c r="B577" s="40"/>
      <c r="C577" s="41"/>
      <c r="D577" s="41"/>
      <c r="E577" s="41"/>
      <c r="F577" s="41"/>
      <c r="G577" s="42"/>
      <c r="H577" s="42"/>
      <c r="I577" s="41"/>
      <c r="J577" s="41"/>
      <c r="K577" s="41"/>
      <c r="L577" s="43"/>
    </row>
    <row r="578" spans="2:14" x14ac:dyDescent="0.2">
      <c r="B578" s="9" t="s">
        <v>2</v>
      </c>
      <c r="C578" s="10" t="s">
        <v>3</v>
      </c>
      <c r="D578" s="10" t="s">
        <v>4</v>
      </c>
      <c r="E578" s="10" t="s">
        <v>4</v>
      </c>
      <c r="F578" s="10" t="s">
        <v>4</v>
      </c>
      <c r="G578" s="11" t="s">
        <v>5</v>
      </c>
      <c r="H578" s="11" t="s">
        <v>261</v>
      </c>
      <c r="I578" s="12" t="s">
        <v>5</v>
      </c>
      <c r="J578" s="12" t="s">
        <v>263</v>
      </c>
      <c r="K578" s="10" t="s">
        <v>263</v>
      </c>
      <c r="L578" s="43"/>
    </row>
    <row r="579" spans="2:14" x14ac:dyDescent="0.2">
      <c r="B579" s="9" t="s">
        <v>7</v>
      </c>
      <c r="C579" s="10"/>
      <c r="D579" s="10">
        <v>2013</v>
      </c>
      <c r="E579" s="10">
        <v>2015</v>
      </c>
      <c r="F579" s="10">
        <v>2016</v>
      </c>
      <c r="G579" s="15">
        <v>2017</v>
      </c>
      <c r="H579" s="15" t="s">
        <v>262</v>
      </c>
      <c r="I579" s="12">
        <v>2018</v>
      </c>
      <c r="J579" s="12">
        <v>2019</v>
      </c>
      <c r="K579" s="10">
        <v>2020</v>
      </c>
      <c r="L579" s="43"/>
    </row>
    <row r="580" spans="2:14" ht="15.75" x14ac:dyDescent="0.25">
      <c r="B580" s="18" t="s">
        <v>236</v>
      </c>
      <c r="C580" s="62" t="s">
        <v>237</v>
      </c>
    </row>
    <row r="581" spans="2:14" x14ac:dyDescent="0.2">
      <c r="C581" s="5" t="s">
        <v>238</v>
      </c>
      <c r="G581" s="19">
        <v>531.19000000000005</v>
      </c>
      <c r="H581" s="19">
        <v>531.19000000000005</v>
      </c>
      <c r="I581" s="19">
        <v>556.70000000000005</v>
      </c>
      <c r="J581" s="19"/>
      <c r="K581" s="19"/>
      <c r="N581" s="19"/>
    </row>
    <row r="582" spans="2:14" x14ac:dyDescent="0.2">
      <c r="C582" s="5" t="s">
        <v>239</v>
      </c>
      <c r="G582" s="19">
        <v>508</v>
      </c>
      <c r="H582" s="5">
        <v>508</v>
      </c>
      <c r="I582" s="19">
        <v>502.5</v>
      </c>
      <c r="J582" s="19"/>
      <c r="K582" s="19"/>
      <c r="N582" s="19"/>
    </row>
    <row r="583" spans="2:14" hidden="1" x14ac:dyDescent="0.2">
      <c r="C583" s="5" t="s">
        <v>240</v>
      </c>
      <c r="H583" s="5"/>
      <c r="I583" s="19"/>
      <c r="J583" s="19"/>
      <c r="N583" s="19"/>
    </row>
    <row r="584" spans="2:14" x14ac:dyDescent="0.2">
      <c r="C584" s="5" t="s">
        <v>241</v>
      </c>
      <c r="G584" s="19">
        <v>39.5</v>
      </c>
      <c r="H584" s="5">
        <v>39.5</v>
      </c>
      <c r="I584" s="19">
        <v>47.5</v>
      </c>
      <c r="J584" s="19"/>
      <c r="K584" s="19"/>
      <c r="N584" s="19"/>
    </row>
    <row r="585" spans="2:14" x14ac:dyDescent="0.2">
      <c r="C585" s="5" t="s">
        <v>242</v>
      </c>
      <c r="G585" s="19">
        <v>53</v>
      </c>
      <c r="H585" s="5">
        <v>53</v>
      </c>
      <c r="I585" s="19">
        <v>55</v>
      </c>
      <c r="J585" s="19"/>
      <c r="K585" s="19"/>
      <c r="N585" s="19"/>
    </row>
    <row r="586" spans="2:14" x14ac:dyDescent="0.2">
      <c r="C586" s="5" t="s">
        <v>243</v>
      </c>
      <c r="G586" s="19">
        <v>156</v>
      </c>
      <c r="H586" s="5">
        <v>161.93</v>
      </c>
      <c r="I586" s="19">
        <v>152</v>
      </c>
      <c r="J586" s="19"/>
      <c r="K586" s="19"/>
      <c r="N586" s="19"/>
    </row>
    <row r="587" spans="2:14" hidden="1" x14ac:dyDescent="0.2">
      <c r="C587" s="10" t="s">
        <v>3</v>
      </c>
      <c r="H587" s="5"/>
      <c r="I587" s="19">
        <v>37</v>
      </c>
      <c r="J587" s="19"/>
      <c r="K587" s="19"/>
      <c r="N587" s="19"/>
    </row>
    <row r="588" spans="2:14" hidden="1" x14ac:dyDescent="0.2">
      <c r="C588" s="10"/>
      <c r="H588" s="5"/>
      <c r="I588" s="19">
        <v>142.5</v>
      </c>
      <c r="J588" s="19"/>
      <c r="K588" s="19"/>
      <c r="N588" s="19"/>
    </row>
    <row r="589" spans="2:14" hidden="1" x14ac:dyDescent="0.2">
      <c r="C589" s="5" t="s">
        <v>244</v>
      </c>
      <c r="H589" s="5"/>
      <c r="I589" s="19"/>
      <c r="J589" s="19"/>
      <c r="K589" s="19"/>
      <c r="N589" s="19"/>
    </row>
    <row r="590" spans="2:14" hidden="1" x14ac:dyDescent="0.2">
      <c r="C590" s="5" t="s">
        <v>245</v>
      </c>
      <c r="H590" s="5"/>
      <c r="I590" s="19"/>
      <c r="J590" s="19"/>
      <c r="K590" s="19"/>
      <c r="N590" s="19"/>
    </row>
    <row r="591" spans="2:14" hidden="1" x14ac:dyDescent="0.2">
      <c r="H591" s="5"/>
      <c r="I591" s="19">
        <v>42</v>
      </c>
      <c r="J591" s="19"/>
      <c r="K591" s="19"/>
      <c r="N591" s="19"/>
    </row>
    <row r="592" spans="2:14" hidden="1" x14ac:dyDescent="0.2">
      <c r="H592" s="5"/>
      <c r="I592" s="19">
        <v>114</v>
      </c>
      <c r="J592" s="19"/>
      <c r="K592" s="19"/>
      <c r="N592" s="19"/>
    </row>
    <row r="593" spans="3:14" x14ac:dyDescent="0.2">
      <c r="C593" s="5" t="s">
        <v>246</v>
      </c>
      <c r="G593" s="19">
        <v>33</v>
      </c>
      <c r="H593" s="5">
        <v>36.94</v>
      </c>
      <c r="I593" s="19">
        <v>55</v>
      </c>
      <c r="J593" s="19"/>
      <c r="K593" s="19"/>
      <c r="N593" s="19"/>
    </row>
    <row r="594" spans="3:14" x14ac:dyDescent="0.2">
      <c r="C594" s="5" t="s">
        <v>247</v>
      </c>
      <c r="G594" s="19">
        <v>54</v>
      </c>
      <c r="H594" s="5">
        <v>54</v>
      </c>
      <c r="I594" s="19">
        <v>124</v>
      </c>
      <c r="J594" s="19"/>
      <c r="K594" s="19"/>
      <c r="N594" s="19"/>
    </row>
    <row r="595" spans="3:14" x14ac:dyDescent="0.2">
      <c r="C595" s="5" t="s">
        <v>248</v>
      </c>
      <c r="G595" s="19">
        <v>45</v>
      </c>
      <c r="H595" s="5">
        <v>45</v>
      </c>
      <c r="I595" s="19">
        <v>45</v>
      </c>
      <c r="J595" s="19"/>
      <c r="K595" s="19"/>
      <c r="N595" s="19"/>
    </row>
    <row r="596" spans="3:14" hidden="1" x14ac:dyDescent="0.2">
      <c r="H596" s="5"/>
      <c r="I596" s="19">
        <v>85</v>
      </c>
      <c r="J596" s="19"/>
      <c r="K596" s="19"/>
      <c r="N596" s="19"/>
    </row>
    <row r="597" spans="3:14" x14ac:dyDescent="0.2">
      <c r="C597" s="5" t="s">
        <v>249</v>
      </c>
      <c r="G597" s="19">
        <v>59</v>
      </c>
      <c r="H597" s="5">
        <v>59.37</v>
      </c>
      <c r="I597" s="19">
        <v>114</v>
      </c>
      <c r="J597" s="19"/>
      <c r="K597" s="19"/>
      <c r="N597" s="19"/>
    </row>
    <row r="598" spans="3:14" x14ac:dyDescent="0.2">
      <c r="C598" s="5" t="s">
        <v>250</v>
      </c>
      <c r="G598" s="19">
        <v>640</v>
      </c>
      <c r="H598" s="5">
        <v>661.52</v>
      </c>
      <c r="I598" s="19">
        <v>739</v>
      </c>
      <c r="J598" s="19"/>
      <c r="K598" s="19"/>
      <c r="N598" s="19"/>
    </row>
    <row r="599" spans="3:14" x14ac:dyDescent="0.2">
      <c r="C599" s="5" t="s">
        <v>251</v>
      </c>
      <c r="G599" s="19">
        <v>493.6</v>
      </c>
      <c r="H599" s="5">
        <v>475.77</v>
      </c>
      <c r="I599" s="19">
        <v>513.07000000000005</v>
      </c>
      <c r="J599" s="19"/>
      <c r="K599" s="19"/>
      <c r="N599" s="19"/>
    </row>
    <row r="600" spans="3:14" hidden="1" x14ac:dyDescent="0.2">
      <c r="C600" s="5" t="s">
        <v>252</v>
      </c>
      <c r="G600" s="5"/>
      <c r="H600" s="5"/>
    </row>
    <row r="601" spans="3:14" hidden="1" x14ac:dyDescent="0.2">
      <c r="C601" s="5" t="s">
        <v>161</v>
      </c>
      <c r="G601" s="5"/>
      <c r="H601" s="5"/>
    </row>
    <row r="602" spans="3:14" hidden="1" x14ac:dyDescent="0.2">
      <c r="G602" s="5"/>
      <c r="H602" s="5"/>
    </row>
    <row r="603" spans="3:14" hidden="1" x14ac:dyDescent="0.2">
      <c r="G603" s="5"/>
      <c r="H603" s="5"/>
      <c r="L603" s="5" t="s">
        <v>253</v>
      </c>
    </row>
    <row r="604" spans="3:14" ht="18" hidden="1" x14ac:dyDescent="0.25">
      <c r="D604" s="22">
        <v>2149.14</v>
      </c>
      <c r="E604" s="22">
        <v>2318.1</v>
      </c>
      <c r="F604" s="22">
        <v>2318.1</v>
      </c>
      <c r="G604" s="5"/>
      <c r="H604" s="59"/>
      <c r="I604" s="59"/>
      <c r="J604" s="59"/>
      <c r="K604" s="59"/>
      <c r="N604" s="59"/>
    </row>
    <row r="605" spans="3:14" hidden="1" x14ac:dyDescent="0.2">
      <c r="G605" s="5"/>
    </row>
    <row r="606" spans="3:14" ht="18.75" hidden="1" x14ac:dyDescent="0.3">
      <c r="C606" s="5" t="s">
        <v>254</v>
      </c>
      <c r="D606" s="59">
        <f>D604+D573</f>
        <v>6395.85</v>
      </c>
      <c r="E606" s="59">
        <f>E604+E573</f>
        <v>5732.66</v>
      </c>
      <c r="F606" s="59">
        <f>F604+F573</f>
        <v>5340.8899999999994</v>
      </c>
      <c r="G606" s="5"/>
      <c r="H606" s="59"/>
      <c r="I606" s="63"/>
      <c r="J606" s="63"/>
      <c r="K606" s="63"/>
      <c r="N606" s="63"/>
    </row>
    <row r="607" spans="3:14" ht="15.75" hidden="1" x14ac:dyDescent="0.25">
      <c r="C607" s="62" t="s">
        <v>255</v>
      </c>
      <c r="G607" s="5"/>
    </row>
    <row r="608" spans="3:14" x14ac:dyDescent="0.2">
      <c r="C608" s="5" t="s">
        <v>256</v>
      </c>
      <c r="G608" s="5">
        <v>168.2</v>
      </c>
      <c r="H608" s="19">
        <v>159.04</v>
      </c>
      <c r="I608" s="5">
        <v>185.65</v>
      </c>
    </row>
    <row r="609" spans="3:14" x14ac:dyDescent="0.2">
      <c r="C609" s="5" t="s">
        <v>257</v>
      </c>
      <c r="G609" s="5">
        <v>85.97</v>
      </c>
      <c r="H609" s="19">
        <v>85.97</v>
      </c>
      <c r="I609" s="5">
        <v>90.5</v>
      </c>
    </row>
    <row r="610" spans="3:14" ht="18" x14ac:dyDescent="0.25">
      <c r="C610" s="58" t="s">
        <v>258</v>
      </c>
      <c r="E610" s="5">
        <v>2708.3</v>
      </c>
      <c r="F610" s="5">
        <v>2813.96</v>
      </c>
      <c r="G610" s="23">
        <v>2866.46</v>
      </c>
      <c r="H610" s="23">
        <f>SUM(H581:H609)</f>
        <v>2871.2299999999996</v>
      </c>
      <c r="I610" s="23">
        <f>I581+I582+I584+I585+I586+I593+I594+I595+I597+I598+I599+I608+I609</f>
        <v>3179.92</v>
      </c>
      <c r="J610" s="23">
        <v>3380</v>
      </c>
      <c r="K610" s="23">
        <v>3380</v>
      </c>
      <c r="N610" s="19"/>
    </row>
    <row r="611" spans="3:14" ht="18" x14ac:dyDescent="0.25">
      <c r="C611" s="58" t="s">
        <v>259</v>
      </c>
      <c r="E611" s="58">
        <v>6122.86</v>
      </c>
      <c r="F611" s="59">
        <v>5836.75</v>
      </c>
      <c r="G611" s="59">
        <v>6038.4</v>
      </c>
      <c r="H611" s="59">
        <f>H573+H610</f>
        <v>6339.24</v>
      </c>
      <c r="I611" s="59">
        <f>I573+I610</f>
        <v>6700.1900000000005</v>
      </c>
      <c r="J611" s="59">
        <f>J573+J610</f>
        <v>6850.85</v>
      </c>
      <c r="K611" s="59">
        <f>K610+K573</f>
        <v>6822.55</v>
      </c>
    </row>
  </sheetData>
  <sheetProtection selectLockedCells="1" selectUnlockedCells="1"/>
  <printOptions gridLines="1"/>
  <pageMargins left="0.62992125984251968" right="0.78740157480314965" top="0.9055118110236221" bottom="1.0629921259842521" header="0.78740157480314965" footer="0.78740157480314965"/>
  <pageSetup paperSize="9" orientation="landscape" useFirstPageNumber="1" horizontalDpi="300" verticalDpi="300" r:id="rId1"/>
  <headerFooter alignWithMargins="0">
    <oddFooter>&amp;C&amp;"Times New Roman,Normálne"&amp;12Strana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lkominova</dc:creator>
  <cp:lastModifiedBy>Mesto Vrútky</cp:lastModifiedBy>
  <cp:lastPrinted>2017-11-26T16:05:12Z</cp:lastPrinted>
  <dcterms:created xsi:type="dcterms:W3CDTF">2017-11-13T08:36:01Z</dcterms:created>
  <dcterms:modified xsi:type="dcterms:W3CDTF">2017-11-26T16:21:41Z</dcterms:modified>
</cp:coreProperties>
</file>