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I140" i="2"/>
  <c r="H140"/>
  <c r="H134" s="1"/>
  <c r="G140"/>
  <c r="F140"/>
  <c r="F139"/>
  <c r="F137"/>
  <c r="F134" s="1"/>
  <c r="F136"/>
  <c r="I134"/>
  <c r="G134"/>
  <c r="E134"/>
  <c r="D134"/>
  <c r="I131"/>
  <c r="I122"/>
  <c r="H122"/>
  <c r="G122"/>
  <c r="F122"/>
  <c r="E122"/>
  <c r="D122"/>
  <c r="I121"/>
  <c r="H121"/>
  <c r="H131" s="1"/>
  <c r="G121"/>
  <c r="G131" s="1"/>
  <c r="F121"/>
  <c r="F131" s="1"/>
  <c r="E121"/>
  <c r="E131" s="1"/>
  <c r="D121"/>
  <c r="D131" s="1"/>
  <c r="I120"/>
  <c r="H120"/>
  <c r="G120"/>
  <c r="F120"/>
  <c r="E120"/>
  <c r="D120"/>
  <c r="I119"/>
  <c r="H119"/>
  <c r="G119"/>
  <c r="F119"/>
  <c r="E119"/>
  <c r="D119"/>
  <c r="I118"/>
  <c r="I130" s="1"/>
  <c r="H118"/>
  <c r="H130" s="1"/>
  <c r="G118"/>
  <c r="G130" s="1"/>
  <c r="F118"/>
  <c r="F130" s="1"/>
  <c r="E118"/>
  <c r="E130" s="1"/>
  <c r="D118"/>
  <c r="D130" s="1"/>
  <c r="I117"/>
  <c r="H117"/>
  <c r="G117"/>
  <c r="F117"/>
  <c r="E117"/>
  <c r="D117"/>
  <c r="I116"/>
  <c r="H116"/>
  <c r="G116"/>
  <c r="F116"/>
  <c r="E116"/>
  <c r="D116"/>
  <c r="I115"/>
  <c r="H115"/>
  <c r="G115"/>
  <c r="F115"/>
  <c r="E115"/>
  <c r="D115"/>
  <c r="I114"/>
  <c r="H114"/>
  <c r="G114"/>
  <c r="F114"/>
  <c r="E114"/>
  <c r="D114"/>
  <c r="I113"/>
  <c r="H113"/>
  <c r="G113"/>
  <c r="F113"/>
  <c r="E113"/>
  <c r="D113"/>
  <c r="I112"/>
  <c r="H112"/>
  <c r="G112"/>
  <c r="F112"/>
  <c r="E112"/>
  <c r="D112"/>
  <c r="I111"/>
  <c r="H111"/>
  <c r="G111"/>
  <c r="F111"/>
  <c r="E111"/>
  <c r="D111"/>
  <c r="I110"/>
  <c r="H110"/>
  <c r="G110"/>
  <c r="F110"/>
  <c r="E110"/>
  <c r="D110"/>
  <c r="I109"/>
  <c r="H109"/>
  <c r="G109"/>
  <c r="F109"/>
  <c r="E109"/>
  <c r="D109"/>
  <c r="I108"/>
  <c r="H108"/>
  <c r="G108"/>
  <c r="F108"/>
  <c r="E108"/>
  <c r="D108"/>
  <c r="I107"/>
  <c r="H107"/>
  <c r="G107"/>
  <c r="F107"/>
  <c r="E107"/>
  <c r="D107"/>
  <c r="I106"/>
  <c r="H106"/>
  <c r="G106"/>
  <c r="F106"/>
  <c r="E106"/>
  <c r="D106"/>
  <c r="I105"/>
  <c r="I123" s="1"/>
  <c r="H105"/>
  <c r="H123" s="1"/>
  <c r="G105"/>
  <c r="G123" s="1"/>
  <c r="F105"/>
  <c r="F123" s="1"/>
  <c r="E105"/>
  <c r="E123" s="1"/>
  <c r="D105"/>
  <c r="D123" s="1"/>
  <c r="I103"/>
  <c r="H103"/>
  <c r="G103"/>
  <c r="F103"/>
  <c r="E103"/>
  <c r="D103"/>
  <c r="I93"/>
  <c r="H93"/>
  <c r="G93"/>
  <c r="F93"/>
  <c r="E93"/>
  <c r="D93"/>
  <c r="I83"/>
  <c r="H83"/>
  <c r="G83"/>
  <c r="F83"/>
  <c r="E83"/>
  <c r="D83"/>
  <c r="I76"/>
  <c r="H76"/>
  <c r="G76"/>
  <c r="F76"/>
  <c r="E76"/>
  <c r="D76"/>
  <c r="I65"/>
  <c r="H65"/>
  <c r="G65"/>
  <c r="F65"/>
  <c r="E65"/>
  <c r="D65"/>
  <c r="I58"/>
  <c r="H58"/>
  <c r="G58"/>
  <c r="F58"/>
  <c r="E58"/>
  <c r="D58"/>
  <c r="I42"/>
  <c r="H42"/>
  <c r="G42"/>
  <c r="F42"/>
  <c r="E42"/>
  <c r="D42"/>
  <c r="I36"/>
  <c r="H36"/>
  <c r="G36"/>
  <c r="F36"/>
  <c r="E36"/>
  <c r="D36"/>
  <c r="I26"/>
  <c r="H26"/>
  <c r="G26"/>
  <c r="F26"/>
  <c r="E26"/>
  <c r="D26"/>
  <c r="I22"/>
  <c r="H22"/>
  <c r="G22"/>
  <c r="F22"/>
  <c r="E22"/>
  <c r="D22"/>
  <c r="F25" i="1"/>
  <c r="E25"/>
  <c r="H21"/>
  <c r="H25" s="1"/>
  <c r="G21"/>
  <c r="G25" s="1"/>
  <c r="F21"/>
  <c r="E21"/>
  <c r="D21"/>
  <c r="D25" s="1"/>
  <c r="C21"/>
  <c r="C25" s="1"/>
  <c r="F127" i="2" l="1"/>
  <c r="F129"/>
  <c r="E127"/>
  <c r="E129"/>
  <c r="I127"/>
  <c r="I129"/>
  <c r="D129"/>
  <c r="D127"/>
  <c r="H129"/>
  <c r="H127"/>
  <c r="G129"/>
  <c r="G127"/>
</calcChain>
</file>

<file path=xl/comments1.xml><?xml version="1.0" encoding="utf-8"?>
<comments xmlns="http://schemas.openxmlformats.org/spreadsheetml/2006/main">
  <authors>
    <author>NB2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38"/>
          </rPr>
          <t>119060 € z prebytku na účtoch za rok 2014</t>
        </r>
      </text>
    </comment>
  </commentList>
</comments>
</file>

<file path=xl/sharedStrings.xml><?xml version="1.0" encoding="utf-8"?>
<sst xmlns="http://schemas.openxmlformats.org/spreadsheetml/2006/main" count="112" uniqueCount="65">
  <si>
    <t>roky</t>
  </si>
  <si>
    <t>sk.2014</t>
  </si>
  <si>
    <t>triedy</t>
  </si>
  <si>
    <t>611+612</t>
  </si>
  <si>
    <t>mzdy</t>
  </si>
  <si>
    <t>odvody</t>
  </si>
  <si>
    <t>cestovné</t>
  </si>
  <si>
    <t>energie, tlf, poštovné internet</t>
  </si>
  <si>
    <t>inter.vybavenie, VT, Pr.rg MŠ, kanc.potr., OOPP, knihy, časopisy, čist.prost., občerstv. Repre</t>
  </si>
  <si>
    <t>PHM, údržba voz., poistenie voz.</t>
  </si>
  <si>
    <t>údržba budov, priestorov a zar., opravy, vianoč,výzdoba, údržba VO, výtlky, vpuste, ver.zeleň, správa kotolní</t>
  </si>
  <si>
    <t>prenájmy</t>
  </si>
  <si>
    <t>637 a</t>
  </si>
  <si>
    <t>Vobst. Geometr.plány, audity, práv.služby, Vrútočan, odmeny posl., poistenie majetku, revízie, školenia, ZPOZ, voľby, dohody, čistenie mesta, stravovanie a rozvoz, PZS, poplatky</t>
  </si>
  <si>
    <t>637 b</t>
  </si>
  <si>
    <t xml:space="preserve">KO, zima, </t>
  </si>
  <si>
    <t>čl.príspevky, PN, dotácie (školstvo, kultúra, sociálne, odstupné, soc.ochrana detí z decákov, náhrady mzdy</t>
  </si>
  <si>
    <t>MHD</t>
  </si>
  <si>
    <t>úroky</t>
  </si>
  <si>
    <t>výkup pozemkov, vybavenie MŠ, SW</t>
  </si>
  <si>
    <t>projekty</t>
  </si>
  <si>
    <t>investície</t>
  </si>
  <si>
    <t>lízingy, úvery</t>
  </si>
  <si>
    <t>tranfer ŠZ + vl.príimy RO</t>
  </si>
  <si>
    <t>celkový rozpočet</t>
  </si>
  <si>
    <t>výdavky</t>
  </si>
  <si>
    <t>rok</t>
  </si>
  <si>
    <t>plán 2014</t>
  </si>
  <si>
    <t>skut.2014</t>
  </si>
  <si>
    <t>2015  plán</t>
  </si>
  <si>
    <t>oblasť</t>
  </si>
  <si>
    <t>trieda</t>
  </si>
  <si>
    <t>mesto</t>
  </si>
  <si>
    <t>z toho KO+zima</t>
  </si>
  <si>
    <t>detské klzisko</t>
  </si>
  <si>
    <t>projekty, investície</t>
  </si>
  <si>
    <t>úvery</t>
  </si>
  <si>
    <t xml:space="preserve">lízingy, </t>
  </si>
  <si>
    <t>spolu</t>
  </si>
  <si>
    <t>poslanci</t>
  </si>
  <si>
    <t>kultúra šport</t>
  </si>
  <si>
    <t>matrika</t>
  </si>
  <si>
    <t>MsP</t>
  </si>
  <si>
    <t>CO hasiči</t>
  </si>
  <si>
    <t>školstvo</t>
  </si>
  <si>
    <t>VPP</t>
  </si>
  <si>
    <t>sociálka</t>
  </si>
  <si>
    <t>voľby</t>
  </si>
  <si>
    <t>Celkom účet</t>
  </si>
  <si>
    <t>inter.vybavenie, VT, Pr.rg MŠ, kanc.potr., OOPP, knihy, časopisy, čist.prost., občerstv. repre</t>
  </si>
  <si>
    <t>čl.príspevky, PN, dotácie (školstvo, kultúra, sociálne, odstupné, soc.ochrana detí z detsk.domovov, náhrady mzdy</t>
  </si>
  <si>
    <t>CELKOM  VRÚTKY</t>
  </si>
  <si>
    <t>výdavky RO (ŠZ)</t>
  </si>
  <si>
    <t>rozpočet celkom</t>
  </si>
  <si>
    <t>prev.výdavky</t>
  </si>
  <si>
    <t>kap.výdavky</t>
  </si>
  <si>
    <t>finančné operácie</t>
  </si>
  <si>
    <t>FO</t>
  </si>
  <si>
    <t>transfery</t>
  </si>
  <si>
    <t>daňové príjmy</t>
  </si>
  <si>
    <t>nedaňové príjmy</t>
  </si>
  <si>
    <t>kap.príjmy</t>
  </si>
  <si>
    <t>príjmy RO</t>
  </si>
  <si>
    <t>Vobst. Geom.plány, audit, práv.služ., Vrútočan, odmeny posl., poist.majetku, revízie, školenia, ZPOZ, voľby, dohody, čistenie, stravovanie, rozvoz, PZS</t>
  </si>
  <si>
    <t>pl. 2014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</si>
</sst>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.5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Arial"/>
      <family val="2"/>
      <charset val="238"/>
    </font>
    <font>
      <i/>
      <sz val="8.5"/>
      <name val="Arial"/>
      <family val="2"/>
      <charset val="238"/>
    </font>
    <font>
      <i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" fillId="0" borderId="0" xfId="0" applyFont="1" applyAlignment="1">
      <alignment horizontal="center"/>
    </xf>
    <xf numFmtId="3" fontId="0" fillId="0" borderId="1" xfId="0" applyNumberFormat="1" applyBorder="1"/>
    <xf numFmtId="3" fontId="0" fillId="2" borderId="2" xfId="0" applyNumberFormat="1" applyFill="1" applyBorder="1"/>
    <xf numFmtId="3" fontId="0" fillId="0" borderId="2" xfId="0" applyNumberFormat="1" applyBorder="1"/>
    <xf numFmtId="3" fontId="0" fillId="3" borderId="2" xfId="0" applyNumberFormat="1" applyFill="1" applyBorder="1"/>
    <xf numFmtId="3" fontId="0" fillId="4" borderId="3" xfId="0" applyNumberFormat="1" applyFill="1" applyBorder="1"/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right"/>
    </xf>
    <xf numFmtId="0" fontId="2" fillId="0" borderId="0" xfId="0" applyFont="1"/>
    <xf numFmtId="3" fontId="0" fillId="0" borderId="0" xfId="0" applyNumberFormat="1"/>
    <xf numFmtId="3" fontId="0" fillId="3" borderId="0" xfId="0" applyNumberFormat="1" applyFill="1"/>
    <xf numFmtId="3" fontId="0" fillId="4" borderId="0" xfId="0" applyNumberFormat="1" applyFill="1"/>
    <xf numFmtId="3" fontId="3" fillId="0" borderId="0" xfId="0" applyNumberFormat="1" applyFont="1"/>
    <xf numFmtId="3" fontId="3" fillId="2" borderId="0" xfId="0" applyNumberFormat="1" applyFont="1" applyFill="1"/>
    <xf numFmtId="3" fontId="3" fillId="3" borderId="0" xfId="0" applyNumberFormat="1" applyFont="1" applyFill="1"/>
    <xf numFmtId="3" fontId="3" fillId="4" borderId="0" xfId="0" applyNumberFormat="1" applyFont="1" applyFill="1"/>
    <xf numFmtId="0" fontId="0" fillId="2" borderId="0" xfId="0" applyFill="1"/>
    <xf numFmtId="3" fontId="0" fillId="0" borderId="0" xfId="0" applyNumberFormat="1" applyFill="1" applyBorder="1"/>
    <xf numFmtId="3" fontId="0" fillId="2" borderId="0" xfId="0" applyNumberFormat="1" applyFill="1" applyBorder="1"/>
    <xf numFmtId="3" fontId="0" fillId="3" borderId="0" xfId="0" applyNumberFormat="1" applyFill="1" applyBorder="1"/>
    <xf numFmtId="3" fontId="0" fillId="4" borderId="0" xfId="0" applyNumberFormat="1" applyFill="1" applyBorder="1"/>
    <xf numFmtId="3" fontId="0" fillId="2" borderId="0" xfId="0" applyNumberFormat="1" applyFill="1"/>
    <xf numFmtId="0" fontId="5" fillId="0" borderId="0" xfId="0" applyFont="1"/>
    <xf numFmtId="0" fontId="0" fillId="0" borderId="0" xfId="0" applyBorder="1"/>
    <xf numFmtId="0" fontId="0" fillId="0" borderId="0" xfId="0" applyNumberFormat="1" applyBorder="1"/>
    <xf numFmtId="0" fontId="6" fillId="0" borderId="0" xfId="0" applyFont="1"/>
    <xf numFmtId="3" fontId="5" fillId="0" borderId="0" xfId="0" applyNumberFormat="1" applyFont="1"/>
    <xf numFmtId="0" fontId="3" fillId="0" borderId="0" xfId="0" applyFont="1"/>
    <xf numFmtId="0" fontId="0" fillId="5" borderId="0" xfId="0" applyFill="1"/>
    <xf numFmtId="0" fontId="7" fillId="0" borderId="0" xfId="0" applyFont="1"/>
    <xf numFmtId="3" fontId="7" fillId="0" borderId="0" xfId="0" applyNumberFormat="1" applyFont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0" fillId="0" borderId="7" xfId="0" applyBorder="1"/>
    <xf numFmtId="3" fontId="0" fillId="0" borderId="0" xfId="0" applyNumberFormat="1" applyBorder="1"/>
    <xf numFmtId="3" fontId="0" fillId="0" borderId="8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8"/>
  <sheetViews>
    <sheetView tabSelected="1" workbookViewId="0">
      <selection activeCell="C1" sqref="C1"/>
    </sheetView>
  </sheetViews>
  <sheetFormatPr defaultRowHeight="15"/>
  <cols>
    <col min="1" max="1" width="1.28515625" customWidth="1"/>
    <col min="2" max="2" width="21.85546875" customWidth="1"/>
    <col min="3" max="3" width="10" customWidth="1"/>
    <col min="4" max="4" width="9.28515625" customWidth="1"/>
    <col min="9" max="9" width="1.7109375" customWidth="1"/>
    <col min="10" max="10" width="130.85546875" customWidth="1"/>
    <col min="257" max="257" width="1.28515625" customWidth="1"/>
    <col min="258" max="258" width="21.85546875" customWidth="1"/>
    <col min="259" max="259" width="10" customWidth="1"/>
    <col min="260" max="260" width="9.28515625" customWidth="1"/>
    <col min="265" max="265" width="1.7109375" customWidth="1"/>
    <col min="266" max="266" width="130.85546875" customWidth="1"/>
    <col min="513" max="513" width="1.28515625" customWidth="1"/>
    <col min="514" max="514" width="21.85546875" customWidth="1"/>
    <col min="515" max="515" width="10" customWidth="1"/>
    <col min="516" max="516" width="9.28515625" customWidth="1"/>
    <col min="521" max="521" width="1.7109375" customWidth="1"/>
    <col min="522" max="522" width="130.85546875" customWidth="1"/>
    <col min="769" max="769" width="1.28515625" customWidth="1"/>
    <col min="770" max="770" width="21.85546875" customWidth="1"/>
    <col min="771" max="771" width="10" customWidth="1"/>
    <col min="772" max="772" width="9.28515625" customWidth="1"/>
    <col min="777" max="777" width="1.7109375" customWidth="1"/>
    <col min="778" max="778" width="130.85546875" customWidth="1"/>
    <col min="1025" max="1025" width="1.28515625" customWidth="1"/>
    <col min="1026" max="1026" width="21.85546875" customWidth="1"/>
    <col min="1027" max="1027" width="10" customWidth="1"/>
    <col min="1028" max="1028" width="9.28515625" customWidth="1"/>
    <col min="1033" max="1033" width="1.7109375" customWidth="1"/>
    <col min="1034" max="1034" width="130.85546875" customWidth="1"/>
    <col min="1281" max="1281" width="1.28515625" customWidth="1"/>
    <col min="1282" max="1282" width="21.85546875" customWidth="1"/>
    <col min="1283" max="1283" width="10" customWidth="1"/>
    <col min="1284" max="1284" width="9.28515625" customWidth="1"/>
    <col min="1289" max="1289" width="1.7109375" customWidth="1"/>
    <col min="1290" max="1290" width="130.85546875" customWidth="1"/>
    <col min="1537" max="1537" width="1.28515625" customWidth="1"/>
    <col min="1538" max="1538" width="21.85546875" customWidth="1"/>
    <col min="1539" max="1539" width="10" customWidth="1"/>
    <col min="1540" max="1540" width="9.28515625" customWidth="1"/>
    <col min="1545" max="1545" width="1.7109375" customWidth="1"/>
    <col min="1546" max="1546" width="130.85546875" customWidth="1"/>
    <col min="1793" max="1793" width="1.28515625" customWidth="1"/>
    <col min="1794" max="1794" width="21.85546875" customWidth="1"/>
    <col min="1795" max="1795" width="10" customWidth="1"/>
    <col min="1796" max="1796" width="9.28515625" customWidth="1"/>
    <col min="1801" max="1801" width="1.7109375" customWidth="1"/>
    <col min="1802" max="1802" width="130.85546875" customWidth="1"/>
    <col min="2049" max="2049" width="1.28515625" customWidth="1"/>
    <col min="2050" max="2050" width="21.85546875" customWidth="1"/>
    <col min="2051" max="2051" width="10" customWidth="1"/>
    <col min="2052" max="2052" width="9.28515625" customWidth="1"/>
    <col min="2057" max="2057" width="1.7109375" customWidth="1"/>
    <col min="2058" max="2058" width="130.85546875" customWidth="1"/>
    <col min="2305" max="2305" width="1.28515625" customWidth="1"/>
    <col min="2306" max="2306" width="21.85546875" customWidth="1"/>
    <col min="2307" max="2307" width="10" customWidth="1"/>
    <col min="2308" max="2308" width="9.28515625" customWidth="1"/>
    <col min="2313" max="2313" width="1.7109375" customWidth="1"/>
    <col min="2314" max="2314" width="130.85546875" customWidth="1"/>
    <col min="2561" max="2561" width="1.28515625" customWidth="1"/>
    <col min="2562" max="2562" width="21.85546875" customWidth="1"/>
    <col min="2563" max="2563" width="10" customWidth="1"/>
    <col min="2564" max="2564" width="9.28515625" customWidth="1"/>
    <col min="2569" max="2569" width="1.7109375" customWidth="1"/>
    <col min="2570" max="2570" width="130.85546875" customWidth="1"/>
    <col min="2817" max="2817" width="1.28515625" customWidth="1"/>
    <col min="2818" max="2818" width="21.85546875" customWidth="1"/>
    <col min="2819" max="2819" width="10" customWidth="1"/>
    <col min="2820" max="2820" width="9.28515625" customWidth="1"/>
    <col min="2825" max="2825" width="1.7109375" customWidth="1"/>
    <col min="2826" max="2826" width="130.85546875" customWidth="1"/>
    <col min="3073" max="3073" width="1.28515625" customWidth="1"/>
    <col min="3074" max="3074" width="21.85546875" customWidth="1"/>
    <col min="3075" max="3075" width="10" customWidth="1"/>
    <col min="3076" max="3076" width="9.28515625" customWidth="1"/>
    <col min="3081" max="3081" width="1.7109375" customWidth="1"/>
    <col min="3082" max="3082" width="130.85546875" customWidth="1"/>
    <col min="3329" max="3329" width="1.28515625" customWidth="1"/>
    <col min="3330" max="3330" width="21.85546875" customWidth="1"/>
    <col min="3331" max="3331" width="10" customWidth="1"/>
    <col min="3332" max="3332" width="9.28515625" customWidth="1"/>
    <col min="3337" max="3337" width="1.7109375" customWidth="1"/>
    <col min="3338" max="3338" width="130.85546875" customWidth="1"/>
    <col min="3585" max="3585" width="1.28515625" customWidth="1"/>
    <col min="3586" max="3586" width="21.85546875" customWidth="1"/>
    <col min="3587" max="3587" width="10" customWidth="1"/>
    <col min="3588" max="3588" width="9.28515625" customWidth="1"/>
    <col min="3593" max="3593" width="1.7109375" customWidth="1"/>
    <col min="3594" max="3594" width="130.85546875" customWidth="1"/>
    <col min="3841" max="3841" width="1.28515625" customWidth="1"/>
    <col min="3842" max="3842" width="21.85546875" customWidth="1"/>
    <col min="3843" max="3843" width="10" customWidth="1"/>
    <col min="3844" max="3844" width="9.28515625" customWidth="1"/>
    <col min="3849" max="3849" width="1.7109375" customWidth="1"/>
    <col min="3850" max="3850" width="130.85546875" customWidth="1"/>
    <col min="4097" max="4097" width="1.28515625" customWidth="1"/>
    <col min="4098" max="4098" width="21.85546875" customWidth="1"/>
    <col min="4099" max="4099" width="10" customWidth="1"/>
    <col min="4100" max="4100" width="9.28515625" customWidth="1"/>
    <col min="4105" max="4105" width="1.7109375" customWidth="1"/>
    <col min="4106" max="4106" width="130.85546875" customWidth="1"/>
    <col min="4353" max="4353" width="1.28515625" customWidth="1"/>
    <col min="4354" max="4354" width="21.85546875" customWidth="1"/>
    <col min="4355" max="4355" width="10" customWidth="1"/>
    <col min="4356" max="4356" width="9.28515625" customWidth="1"/>
    <col min="4361" max="4361" width="1.7109375" customWidth="1"/>
    <col min="4362" max="4362" width="130.85546875" customWidth="1"/>
    <col min="4609" max="4609" width="1.28515625" customWidth="1"/>
    <col min="4610" max="4610" width="21.85546875" customWidth="1"/>
    <col min="4611" max="4611" width="10" customWidth="1"/>
    <col min="4612" max="4612" width="9.28515625" customWidth="1"/>
    <col min="4617" max="4617" width="1.7109375" customWidth="1"/>
    <col min="4618" max="4618" width="130.85546875" customWidth="1"/>
    <col min="4865" max="4865" width="1.28515625" customWidth="1"/>
    <col min="4866" max="4866" width="21.85546875" customWidth="1"/>
    <col min="4867" max="4867" width="10" customWidth="1"/>
    <col min="4868" max="4868" width="9.28515625" customWidth="1"/>
    <col min="4873" max="4873" width="1.7109375" customWidth="1"/>
    <col min="4874" max="4874" width="130.85546875" customWidth="1"/>
    <col min="5121" max="5121" width="1.28515625" customWidth="1"/>
    <col min="5122" max="5122" width="21.85546875" customWidth="1"/>
    <col min="5123" max="5123" width="10" customWidth="1"/>
    <col min="5124" max="5124" width="9.28515625" customWidth="1"/>
    <col min="5129" max="5129" width="1.7109375" customWidth="1"/>
    <col min="5130" max="5130" width="130.85546875" customWidth="1"/>
    <col min="5377" max="5377" width="1.28515625" customWidth="1"/>
    <col min="5378" max="5378" width="21.85546875" customWidth="1"/>
    <col min="5379" max="5379" width="10" customWidth="1"/>
    <col min="5380" max="5380" width="9.28515625" customWidth="1"/>
    <col min="5385" max="5385" width="1.7109375" customWidth="1"/>
    <col min="5386" max="5386" width="130.85546875" customWidth="1"/>
    <col min="5633" max="5633" width="1.28515625" customWidth="1"/>
    <col min="5634" max="5634" width="21.85546875" customWidth="1"/>
    <col min="5635" max="5635" width="10" customWidth="1"/>
    <col min="5636" max="5636" width="9.28515625" customWidth="1"/>
    <col min="5641" max="5641" width="1.7109375" customWidth="1"/>
    <col min="5642" max="5642" width="130.85546875" customWidth="1"/>
    <col min="5889" max="5889" width="1.28515625" customWidth="1"/>
    <col min="5890" max="5890" width="21.85546875" customWidth="1"/>
    <col min="5891" max="5891" width="10" customWidth="1"/>
    <col min="5892" max="5892" width="9.28515625" customWidth="1"/>
    <col min="5897" max="5897" width="1.7109375" customWidth="1"/>
    <col min="5898" max="5898" width="130.85546875" customWidth="1"/>
    <col min="6145" max="6145" width="1.28515625" customWidth="1"/>
    <col min="6146" max="6146" width="21.85546875" customWidth="1"/>
    <col min="6147" max="6147" width="10" customWidth="1"/>
    <col min="6148" max="6148" width="9.28515625" customWidth="1"/>
    <col min="6153" max="6153" width="1.7109375" customWidth="1"/>
    <col min="6154" max="6154" width="130.85546875" customWidth="1"/>
    <col min="6401" max="6401" width="1.28515625" customWidth="1"/>
    <col min="6402" max="6402" width="21.85546875" customWidth="1"/>
    <col min="6403" max="6403" width="10" customWidth="1"/>
    <col min="6404" max="6404" width="9.28515625" customWidth="1"/>
    <col min="6409" max="6409" width="1.7109375" customWidth="1"/>
    <col min="6410" max="6410" width="130.85546875" customWidth="1"/>
    <col min="6657" max="6657" width="1.28515625" customWidth="1"/>
    <col min="6658" max="6658" width="21.85546875" customWidth="1"/>
    <col min="6659" max="6659" width="10" customWidth="1"/>
    <col min="6660" max="6660" width="9.28515625" customWidth="1"/>
    <col min="6665" max="6665" width="1.7109375" customWidth="1"/>
    <col min="6666" max="6666" width="130.85546875" customWidth="1"/>
    <col min="6913" max="6913" width="1.28515625" customWidth="1"/>
    <col min="6914" max="6914" width="21.85546875" customWidth="1"/>
    <col min="6915" max="6915" width="10" customWidth="1"/>
    <col min="6916" max="6916" width="9.28515625" customWidth="1"/>
    <col min="6921" max="6921" width="1.7109375" customWidth="1"/>
    <col min="6922" max="6922" width="130.85546875" customWidth="1"/>
    <col min="7169" max="7169" width="1.28515625" customWidth="1"/>
    <col min="7170" max="7170" width="21.85546875" customWidth="1"/>
    <col min="7171" max="7171" width="10" customWidth="1"/>
    <col min="7172" max="7172" width="9.28515625" customWidth="1"/>
    <col min="7177" max="7177" width="1.7109375" customWidth="1"/>
    <col min="7178" max="7178" width="130.85546875" customWidth="1"/>
    <col min="7425" max="7425" width="1.28515625" customWidth="1"/>
    <col min="7426" max="7426" width="21.85546875" customWidth="1"/>
    <col min="7427" max="7427" width="10" customWidth="1"/>
    <col min="7428" max="7428" width="9.28515625" customWidth="1"/>
    <col min="7433" max="7433" width="1.7109375" customWidth="1"/>
    <col min="7434" max="7434" width="130.85546875" customWidth="1"/>
    <col min="7681" max="7681" width="1.28515625" customWidth="1"/>
    <col min="7682" max="7682" width="21.85546875" customWidth="1"/>
    <col min="7683" max="7683" width="10" customWidth="1"/>
    <col min="7684" max="7684" width="9.28515625" customWidth="1"/>
    <col min="7689" max="7689" width="1.7109375" customWidth="1"/>
    <col min="7690" max="7690" width="130.85546875" customWidth="1"/>
    <col min="7937" max="7937" width="1.28515625" customWidth="1"/>
    <col min="7938" max="7938" width="21.85546875" customWidth="1"/>
    <col min="7939" max="7939" width="10" customWidth="1"/>
    <col min="7940" max="7940" width="9.28515625" customWidth="1"/>
    <col min="7945" max="7945" width="1.7109375" customWidth="1"/>
    <col min="7946" max="7946" width="130.85546875" customWidth="1"/>
    <col min="8193" max="8193" width="1.28515625" customWidth="1"/>
    <col min="8194" max="8194" width="21.85546875" customWidth="1"/>
    <col min="8195" max="8195" width="10" customWidth="1"/>
    <col min="8196" max="8196" width="9.28515625" customWidth="1"/>
    <col min="8201" max="8201" width="1.7109375" customWidth="1"/>
    <col min="8202" max="8202" width="130.85546875" customWidth="1"/>
    <col min="8449" max="8449" width="1.28515625" customWidth="1"/>
    <col min="8450" max="8450" width="21.85546875" customWidth="1"/>
    <col min="8451" max="8451" width="10" customWidth="1"/>
    <col min="8452" max="8452" width="9.28515625" customWidth="1"/>
    <col min="8457" max="8457" width="1.7109375" customWidth="1"/>
    <col min="8458" max="8458" width="130.85546875" customWidth="1"/>
    <col min="8705" max="8705" width="1.28515625" customWidth="1"/>
    <col min="8706" max="8706" width="21.85546875" customWidth="1"/>
    <col min="8707" max="8707" width="10" customWidth="1"/>
    <col min="8708" max="8708" width="9.28515625" customWidth="1"/>
    <col min="8713" max="8713" width="1.7109375" customWidth="1"/>
    <col min="8714" max="8714" width="130.85546875" customWidth="1"/>
    <col min="8961" max="8961" width="1.28515625" customWidth="1"/>
    <col min="8962" max="8962" width="21.85546875" customWidth="1"/>
    <col min="8963" max="8963" width="10" customWidth="1"/>
    <col min="8964" max="8964" width="9.28515625" customWidth="1"/>
    <col min="8969" max="8969" width="1.7109375" customWidth="1"/>
    <col min="8970" max="8970" width="130.85546875" customWidth="1"/>
    <col min="9217" max="9217" width="1.28515625" customWidth="1"/>
    <col min="9218" max="9218" width="21.85546875" customWidth="1"/>
    <col min="9219" max="9219" width="10" customWidth="1"/>
    <col min="9220" max="9220" width="9.28515625" customWidth="1"/>
    <col min="9225" max="9225" width="1.7109375" customWidth="1"/>
    <col min="9226" max="9226" width="130.85546875" customWidth="1"/>
    <col min="9473" max="9473" width="1.28515625" customWidth="1"/>
    <col min="9474" max="9474" width="21.85546875" customWidth="1"/>
    <col min="9475" max="9475" width="10" customWidth="1"/>
    <col min="9476" max="9476" width="9.28515625" customWidth="1"/>
    <col min="9481" max="9481" width="1.7109375" customWidth="1"/>
    <col min="9482" max="9482" width="130.85546875" customWidth="1"/>
    <col min="9729" max="9729" width="1.28515625" customWidth="1"/>
    <col min="9730" max="9730" width="21.85546875" customWidth="1"/>
    <col min="9731" max="9731" width="10" customWidth="1"/>
    <col min="9732" max="9732" width="9.28515625" customWidth="1"/>
    <col min="9737" max="9737" width="1.7109375" customWidth="1"/>
    <col min="9738" max="9738" width="130.85546875" customWidth="1"/>
    <col min="9985" max="9985" width="1.28515625" customWidth="1"/>
    <col min="9986" max="9986" width="21.85546875" customWidth="1"/>
    <col min="9987" max="9987" width="10" customWidth="1"/>
    <col min="9988" max="9988" width="9.28515625" customWidth="1"/>
    <col min="9993" max="9993" width="1.7109375" customWidth="1"/>
    <col min="9994" max="9994" width="130.85546875" customWidth="1"/>
    <col min="10241" max="10241" width="1.28515625" customWidth="1"/>
    <col min="10242" max="10242" width="21.85546875" customWidth="1"/>
    <col min="10243" max="10243" width="10" customWidth="1"/>
    <col min="10244" max="10244" width="9.28515625" customWidth="1"/>
    <col min="10249" max="10249" width="1.7109375" customWidth="1"/>
    <col min="10250" max="10250" width="130.85546875" customWidth="1"/>
    <col min="10497" max="10497" width="1.28515625" customWidth="1"/>
    <col min="10498" max="10498" width="21.85546875" customWidth="1"/>
    <col min="10499" max="10499" width="10" customWidth="1"/>
    <col min="10500" max="10500" width="9.28515625" customWidth="1"/>
    <col min="10505" max="10505" width="1.7109375" customWidth="1"/>
    <col min="10506" max="10506" width="130.85546875" customWidth="1"/>
    <col min="10753" max="10753" width="1.28515625" customWidth="1"/>
    <col min="10754" max="10754" width="21.85546875" customWidth="1"/>
    <col min="10755" max="10755" width="10" customWidth="1"/>
    <col min="10756" max="10756" width="9.28515625" customWidth="1"/>
    <col min="10761" max="10761" width="1.7109375" customWidth="1"/>
    <col min="10762" max="10762" width="130.85546875" customWidth="1"/>
    <col min="11009" max="11009" width="1.28515625" customWidth="1"/>
    <col min="11010" max="11010" width="21.85546875" customWidth="1"/>
    <col min="11011" max="11011" width="10" customWidth="1"/>
    <col min="11012" max="11012" width="9.28515625" customWidth="1"/>
    <col min="11017" max="11017" width="1.7109375" customWidth="1"/>
    <col min="11018" max="11018" width="130.85546875" customWidth="1"/>
    <col min="11265" max="11265" width="1.28515625" customWidth="1"/>
    <col min="11266" max="11266" width="21.85546875" customWidth="1"/>
    <col min="11267" max="11267" width="10" customWidth="1"/>
    <col min="11268" max="11268" width="9.28515625" customWidth="1"/>
    <col min="11273" max="11273" width="1.7109375" customWidth="1"/>
    <col min="11274" max="11274" width="130.85546875" customWidth="1"/>
    <col min="11521" max="11521" width="1.28515625" customWidth="1"/>
    <col min="11522" max="11522" width="21.85546875" customWidth="1"/>
    <col min="11523" max="11523" width="10" customWidth="1"/>
    <col min="11524" max="11524" width="9.28515625" customWidth="1"/>
    <col min="11529" max="11529" width="1.7109375" customWidth="1"/>
    <col min="11530" max="11530" width="130.85546875" customWidth="1"/>
    <col min="11777" max="11777" width="1.28515625" customWidth="1"/>
    <col min="11778" max="11778" width="21.85546875" customWidth="1"/>
    <col min="11779" max="11779" width="10" customWidth="1"/>
    <col min="11780" max="11780" width="9.28515625" customWidth="1"/>
    <col min="11785" max="11785" width="1.7109375" customWidth="1"/>
    <col min="11786" max="11786" width="130.85546875" customWidth="1"/>
    <col min="12033" max="12033" width="1.28515625" customWidth="1"/>
    <col min="12034" max="12034" width="21.85546875" customWidth="1"/>
    <col min="12035" max="12035" width="10" customWidth="1"/>
    <col min="12036" max="12036" width="9.28515625" customWidth="1"/>
    <col min="12041" max="12041" width="1.7109375" customWidth="1"/>
    <col min="12042" max="12042" width="130.85546875" customWidth="1"/>
    <col min="12289" max="12289" width="1.28515625" customWidth="1"/>
    <col min="12290" max="12290" width="21.85546875" customWidth="1"/>
    <col min="12291" max="12291" width="10" customWidth="1"/>
    <col min="12292" max="12292" width="9.28515625" customWidth="1"/>
    <col min="12297" max="12297" width="1.7109375" customWidth="1"/>
    <col min="12298" max="12298" width="130.85546875" customWidth="1"/>
    <col min="12545" max="12545" width="1.28515625" customWidth="1"/>
    <col min="12546" max="12546" width="21.85546875" customWidth="1"/>
    <col min="12547" max="12547" width="10" customWidth="1"/>
    <col min="12548" max="12548" width="9.28515625" customWidth="1"/>
    <col min="12553" max="12553" width="1.7109375" customWidth="1"/>
    <col min="12554" max="12554" width="130.85546875" customWidth="1"/>
    <col min="12801" max="12801" width="1.28515625" customWidth="1"/>
    <col min="12802" max="12802" width="21.85546875" customWidth="1"/>
    <col min="12803" max="12803" width="10" customWidth="1"/>
    <col min="12804" max="12804" width="9.28515625" customWidth="1"/>
    <col min="12809" max="12809" width="1.7109375" customWidth="1"/>
    <col min="12810" max="12810" width="130.85546875" customWidth="1"/>
    <col min="13057" max="13057" width="1.28515625" customWidth="1"/>
    <col min="13058" max="13058" width="21.85546875" customWidth="1"/>
    <col min="13059" max="13059" width="10" customWidth="1"/>
    <col min="13060" max="13060" width="9.28515625" customWidth="1"/>
    <col min="13065" max="13065" width="1.7109375" customWidth="1"/>
    <col min="13066" max="13066" width="130.85546875" customWidth="1"/>
    <col min="13313" max="13313" width="1.28515625" customWidth="1"/>
    <col min="13314" max="13314" width="21.85546875" customWidth="1"/>
    <col min="13315" max="13315" width="10" customWidth="1"/>
    <col min="13316" max="13316" width="9.28515625" customWidth="1"/>
    <col min="13321" max="13321" width="1.7109375" customWidth="1"/>
    <col min="13322" max="13322" width="130.85546875" customWidth="1"/>
    <col min="13569" max="13569" width="1.28515625" customWidth="1"/>
    <col min="13570" max="13570" width="21.85546875" customWidth="1"/>
    <col min="13571" max="13571" width="10" customWidth="1"/>
    <col min="13572" max="13572" width="9.28515625" customWidth="1"/>
    <col min="13577" max="13577" width="1.7109375" customWidth="1"/>
    <col min="13578" max="13578" width="130.85546875" customWidth="1"/>
    <col min="13825" max="13825" width="1.28515625" customWidth="1"/>
    <col min="13826" max="13826" width="21.85546875" customWidth="1"/>
    <col min="13827" max="13827" width="10" customWidth="1"/>
    <col min="13828" max="13828" width="9.28515625" customWidth="1"/>
    <col min="13833" max="13833" width="1.7109375" customWidth="1"/>
    <col min="13834" max="13834" width="130.85546875" customWidth="1"/>
    <col min="14081" max="14081" width="1.28515625" customWidth="1"/>
    <col min="14082" max="14082" width="21.85546875" customWidth="1"/>
    <col min="14083" max="14083" width="10" customWidth="1"/>
    <col min="14084" max="14084" width="9.28515625" customWidth="1"/>
    <col min="14089" max="14089" width="1.7109375" customWidth="1"/>
    <col min="14090" max="14090" width="130.85546875" customWidth="1"/>
    <col min="14337" max="14337" width="1.28515625" customWidth="1"/>
    <col min="14338" max="14338" width="21.85546875" customWidth="1"/>
    <col min="14339" max="14339" width="10" customWidth="1"/>
    <col min="14340" max="14340" width="9.28515625" customWidth="1"/>
    <col min="14345" max="14345" width="1.7109375" customWidth="1"/>
    <col min="14346" max="14346" width="130.85546875" customWidth="1"/>
    <col min="14593" max="14593" width="1.28515625" customWidth="1"/>
    <col min="14594" max="14594" width="21.85546875" customWidth="1"/>
    <col min="14595" max="14595" width="10" customWidth="1"/>
    <col min="14596" max="14596" width="9.28515625" customWidth="1"/>
    <col min="14601" max="14601" width="1.7109375" customWidth="1"/>
    <col min="14602" max="14602" width="130.85546875" customWidth="1"/>
    <col min="14849" max="14849" width="1.28515625" customWidth="1"/>
    <col min="14850" max="14850" width="21.85546875" customWidth="1"/>
    <col min="14851" max="14851" width="10" customWidth="1"/>
    <col min="14852" max="14852" width="9.28515625" customWidth="1"/>
    <col min="14857" max="14857" width="1.7109375" customWidth="1"/>
    <col min="14858" max="14858" width="130.85546875" customWidth="1"/>
    <col min="15105" max="15105" width="1.28515625" customWidth="1"/>
    <col min="15106" max="15106" width="21.85546875" customWidth="1"/>
    <col min="15107" max="15107" width="10" customWidth="1"/>
    <col min="15108" max="15108" width="9.28515625" customWidth="1"/>
    <col min="15113" max="15113" width="1.7109375" customWidth="1"/>
    <col min="15114" max="15114" width="130.85546875" customWidth="1"/>
    <col min="15361" max="15361" width="1.28515625" customWidth="1"/>
    <col min="15362" max="15362" width="21.85546875" customWidth="1"/>
    <col min="15363" max="15363" width="10" customWidth="1"/>
    <col min="15364" max="15364" width="9.28515625" customWidth="1"/>
    <col min="15369" max="15369" width="1.7109375" customWidth="1"/>
    <col min="15370" max="15370" width="130.85546875" customWidth="1"/>
    <col min="15617" max="15617" width="1.28515625" customWidth="1"/>
    <col min="15618" max="15618" width="21.85546875" customWidth="1"/>
    <col min="15619" max="15619" width="10" customWidth="1"/>
    <col min="15620" max="15620" width="9.28515625" customWidth="1"/>
    <col min="15625" max="15625" width="1.7109375" customWidth="1"/>
    <col min="15626" max="15626" width="130.85546875" customWidth="1"/>
    <col min="15873" max="15873" width="1.28515625" customWidth="1"/>
    <col min="15874" max="15874" width="21.85546875" customWidth="1"/>
    <col min="15875" max="15875" width="10" customWidth="1"/>
    <col min="15876" max="15876" width="9.28515625" customWidth="1"/>
    <col min="15881" max="15881" width="1.7109375" customWidth="1"/>
    <col min="15882" max="15882" width="130.85546875" customWidth="1"/>
    <col min="16129" max="16129" width="1.28515625" customWidth="1"/>
    <col min="16130" max="16130" width="21.85546875" customWidth="1"/>
    <col min="16131" max="16131" width="10" customWidth="1"/>
    <col min="16132" max="16132" width="9.28515625" customWidth="1"/>
    <col min="16137" max="16137" width="1.7109375" customWidth="1"/>
    <col min="16138" max="16138" width="130.85546875" customWidth="1"/>
  </cols>
  <sheetData>
    <row r="2" spans="2:10">
      <c r="B2" s="1" t="s">
        <v>0</v>
      </c>
      <c r="C2" s="1" t="s">
        <v>64</v>
      </c>
      <c r="D2" s="2" t="s">
        <v>1</v>
      </c>
      <c r="E2">
        <v>2015</v>
      </c>
      <c r="F2" s="3">
        <v>2016</v>
      </c>
      <c r="G2">
        <v>2017</v>
      </c>
      <c r="H2" s="4">
        <v>2018</v>
      </c>
    </row>
    <row r="3" spans="2:10">
      <c r="B3" s="1" t="s">
        <v>2</v>
      </c>
      <c r="C3" s="1"/>
      <c r="D3" s="2"/>
      <c r="F3" s="3"/>
      <c r="H3" s="4"/>
    </row>
    <row r="4" spans="2:10">
      <c r="B4" s="5" t="s">
        <v>3</v>
      </c>
      <c r="C4" s="6">
        <v>1039109</v>
      </c>
      <c r="D4" s="7">
        <v>999409.63</v>
      </c>
      <c r="E4" s="8">
        <v>1055124</v>
      </c>
      <c r="F4" s="9">
        <v>1004330</v>
      </c>
      <c r="G4" s="8">
        <v>1005330</v>
      </c>
      <c r="H4" s="10">
        <v>1044850</v>
      </c>
      <c r="J4" s="1" t="s">
        <v>4</v>
      </c>
    </row>
    <row r="5" spans="2:10">
      <c r="B5" s="11">
        <v>62</v>
      </c>
      <c r="C5" s="6">
        <v>369906</v>
      </c>
      <c r="D5" s="7">
        <v>349265.98999999987</v>
      </c>
      <c r="E5" s="8">
        <v>371297</v>
      </c>
      <c r="F5" s="9">
        <v>343660</v>
      </c>
      <c r="G5" s="8">
        <v>346160</v>
      </c>
      <c r="H5" s="10">
        <v>371310</v>
      </c>
      <c r="J5" s="1" t="s">
        <v>5</v>
      </c>
    </row>
    <row r="6" spans="2:10">
      <c r="B6" s="11">
        <v>631</v>
      </c>
      <c r="C6" s="6">
        <v>1500</v>
      </c>
      <c r="D6" s="7">
        <v>1176.8</v>
      </c>
      <c r="E6" s="8">
        <v>1800</v>
      </c>
      <c r="F6" s="9">
        <v>2250</v>
      </c>
      <c r="G6" s="8">
        <v>2250</v>
      </c>
      <c r="H6" s="10">
        <v>2250</v>
      </c>
      <c r="J6" s="1" t="s">
        <v>6</v>
      </c>
    </row>
    <row r="7" spans="2:10">
      <c r="B7" s="11">
        <v>632</v>
      </c>
      <c r="C7" s="6">
        <v>263860</v>
      </c>
      <c r="D7" s="7">
        <v>230497.93999999997</v>
      </c>
      <c r="E7" s="8">
        <v>277368</v>
      </c>
      <c r="F7" s="9">
        <v>273211</v>
      </c>
      <c r="G7" s="8">
        <v>270311</v>
      </c>
      <c r="H7" s="10">
        <v>263211</v>
      </c>
      <c r="J7" s="1" t="s">
        <v>7</v>
      </c>
    </row>
    <row r="8" spans="2:10">
      <c r="B8" s="11">
        <v>633</v>
      </c>
      <c r="C8" s="6">
        <v>84807</v>
      </c>
      <c r="D8" s="7">
        <v>70876.790000000008</v>
      </c>
      <c r="E8" s="8">
        <v>75685</v>
      </c>
      <c r="F8" s="9">
        <v>67460</v>
      </c>
      <c r="G8" s="8">
        <v>70950</v>
      </c>
      <c r="H8" s="10">
        <v>76700</v>
      </c>
      <c r="J8" s="1" t="s">
        <v>8</v>
      </c>
    </row>
    <row r="9" spans="2:10">
      <c r="B9" s="11">
        <v>634</v>
      </c>
      <c r="C9" s="6">
        <v>25470</v>
      </c>
      <c r="D9" s="7">
        <v>19094.23</v>
      </c>
      <c r="E9" s="8">
        <v>21424</v>
      </c>
      <c r="F9" s="9">
        <v>22024</v>
      </c>
      <c r="G9" s="8">
        <v>22924</v>
      </c>
      <c r="H9" s="10">
        <v>26025</v>
      </c>
      <c r="J9" s="1" t="s">
        <v>9</v>
      </c>
    </row>
    <row r="10" spans="2:10">
      <c r="B10" s="11">
        <v>635</v>
      </c>
      <c r="C10" s="6">
        <v>92193</v>
      </c>
      <c r="D10" s="7">
        <v>69917.97</v>
      </c>
      <c r="E10" s="8">
        <v>97900</v>
      </c>
      <c r="F10" s="9">
        <v>114850</v>
      </c>
      <c r="G10" s="8">
        <v>121800</v>
      </c>
      <c r="H10" s="10">
        <v>121200</v>
      </c>
      <c r="J10" s="1" t="s">
        <v>10</v>
      </c>
    </row>
    <row r="11" spans="2:10">
      <c r="B11" s="11">
        <v>636</v>
      </c>
      <c r="C11" s="6">
        <v>10400</v>
      </c>
      <c r="D11" s="7">
        <v>10570.35</v>
      </c>
      <c r="E11" s="8">
        <v>11120</v>
      </c>
      <c r="F11" s="9">
        <v>12020</v>
      </c>
      <c r="G11" s="8">
        <v>12120</v>
      </c>
      <c r="H11" s="10">
        <v>12120</v>
      </c>
      <c r="J11" s="1" t="s">
        <v>11</v>
      </c>
    </row>
    <row r="12" spans="2:10">
      <c r="B12" s="5" t="s">
        <v>12</v>
      </c>
      <c r="C12" s="12">
        <v>257812</v>
      </c>
      <c r="D12" s="13">
        <v>244443.47999999981</v>
      </c>
      <c r="E12" s="12">
        <v>386428</v>
      </c>
      <c r="F12" s="14">
        <v>232710</v>
      </c>
      <c r="G12" s="12">
        <v>228810</v>
      </c>
      <c r="H12" s="15">
        <v>227010</v>
      </c>
      <c r="J12" s="16" t="s">
        <v>13</v>
      </c>
    </row>
    <row r="13" spans="2:10">
      <c r="B13" s="5" t="s">
        <v>14</v>
      </c>
      <c r="C13" s="12">
        <v>345430</v>
      </c>
      <c r="D13" s="13">
        <v>272771</v>
      </c>
      <c r="E13" s="17">
        <v>512060</v>
      </c>
      <c r="F13" s="18">
        <v>347000</v>
      </c>
      <c r="G13" s="17">
        <v>318000</v>
      </c>
      <c r="H13" s="19">
        <v>309000</v>
      </c>
      <c r="J13" s="1" t="s">
        <v>15</v>
      </c>
    </row>
    <row r="14" spans="2:10">
      <c r="B14" s="11">
        <v>642</v>
      </c>
      <c r="C14" s="6">
        <v>84079</v>
      </c>
      <c r="D14" s="7">
        <v>56276.17</v>
      </c>
      <c r="E14" s="8">
        <v>35449</v>
      </c>
      <c r="F14" s="9">
        <v>62670</v>
      </c>
      <c r="G14" s="8">
        <v>65170</v>
      </c>
      <c r="H14" s="10">
        <v>53520</v>
      </c>
      <c r="J14" s="1" t="s">
        <v>16</v>
      </c>
    </row>
    <row r="15" spans="2:10">
      <c r="B15" s="11">
        <v>644</v>
      </c>
      <c r="C15" s="6">
        <v>151000</v>
      </c>
      <c r="D15" s="7">
        <v>130914.5</v>
      </c>
      <c r="E15" s="8">
        <v>201000</v>
      </c>
      <c r="F15" s="9">
        <v>101000</v>
      </c>
      <c r="G15" s="8">
        <v>101000</v>
      </c>
      <c r="H15" s="10">
        <v>101000</v>
      </c>
      <c r="J15" s="1" t="s">
        <v>17</v>
      </c>
    </row>
    <row r="16" spans="2:10">
      <c r="B16" s="11">
        <v>645</v>
      </c>
      <c r="C16" s="6">
        <v>15988</v>
      </c>
      <c r="D16" s="7">
        <v>7517.76</v>
      </c>
      <c r="E16" s="8">
        <v>12605</v>
      </c>
      <c r="F16" s="9">
        <v>10000</v>
      </c>
      <c r="G16" s="8">
        <v>8000</v>
      </c>
      <c r="H16" s="10">
        <v>6500</v>
      </c>
      <c r="J16" s="1" t="s">
        <v>18</v>
      </c>
    </row>
    <row r="17" spans="2:10">
      <c r="B17" s="11">
        <v>711</v>
      </c>
      <c r="C17" s="6">
        <v>18150</v>
      </c>
      <c r="D17" s="7">
        <v>10277.36</v>
      </c>
      <c r="E17" s="8">
        <v>24381</v>
      </c>
      <c r="F17" s="9">
        <v>38000</v>
      </c>
      <c r="G17" s="8">
        <v>37000</v>
      </c>
      <c r="H17" s="10">
        <v>16000</v>
      </c>
      <c r="J17" s="1" t="s">
        <v>19</v>
      </c>
    </row>
    <row r="18" spans="2:10">
      <c r="B18" s="11">
        <v>716</v>
      </c>
      <c r="C18" s="6">
        <v>123445</v>
      </c>
      <c r="D18" s="7">
        <v>123762.26000000001</v>
      </c>
      <c r="E18" s="8">
        <v>10350</v>
      </c>
      <c r="F18" s="9">
        <v>10300</v>
      </c>
      <c r="G18" s="8">
        <v>29000</v>
      </c>
      <c r="H18" s="10">
        <v>10000</v>
      </c>
      <c r="J18" s="1" t="s">
        <v>20</v>
      </c>
    </row>
    <row r="19" spans="2:10">
      <c r="B19" s="11">
        <v>717</v>
      </c>
      <c r="C19" s="6">
        <v>1410114</v>
      </c>
      <c r="D19" s="7">
        <v>1188569.07</v>
      </c>
      <c r="E19" s="8">
        <v>224856</v>
      </c>
      <c r="F19" s="9">
        <v>5000</v>
      </c>
      <c r="G19" s="8">
        <v>5000</v>
      </c>
      <c r="H19" s="10">
        <v>255000</v>
      </c>
      <c r="J19" s="1" t="s">
        <v>21</v>
      </c>
    </row>
    <row r="20" spans="2:10">
      <c r="B20" s="11">
        <v>821</v>
      </c>
      <c r="C20" s="6">
        <v>209708</v>
      </c>
      <c r="D20" s="7">
        <v>67024.36</v>
      </c>
      <c r="E20" s="8">
        <v>165000</v>
      </c>
      <c r="F20" s="9">
        <v>126900</v>
      </c>
      <c r="G20" s="8">
        <v>121000</v>
      </c>
      <c r="H20" s="10">
        <v>121000</v>
      </c>
      <c r="J20" s="1" t="s">
        <v>22</v>
      </c>
    </row>
    <row r="21" spans="2:10">
      <c r="C21" s="20">
        <f t="shared" ref="C21:H21" si="0">SUM(C4:C20)</f>
        <v>4502971</v>
      </c>
      <c r="D21" s="21">
        <f t="shared" si="0"/>
        <v>3852365.6599999997</v>
      </c>
      <c r="E21" s="20">
        <f t="shared" si="0"/>
        <v>3483847</v>
      </c>
      <c r="F21" s="22">
        <f t="shared" si="0"/>
        <v>2773385</v>
      </c>
      <c r="G21" s="20">
        <f t="shared" si="0"/>
        <v>2764825</v>
      </c>
      <c r="H21" s="23">
        <f t="shared" si="0"/>
        <v>3016696</v>
      </c>
    </row>
    <row r="22" spans="2:10">
      <c r="D22" s="24"/>
      <c r="F22" s="3"/>
      <c r="H22" s="4"/>
    </row>
    <row r="23" spans="2:10">
      <c r="B23" s="1" t="s">
        <v>23</v>
      </c>
      <c r="C23" s="25">
        <v>2704380</v>
      </c>
      <c r="D23" s="26">
        <v>2318100</v>
      </c>
      <c r="E23" s="25">
        <v>2558389</v>
      </c>
      <c r="F23" s="27">
        <v>2730000</v>
      </c>
      <c r="G23" s="25">
        <v>2740000</v>
      </c>
      <c r="H23" s="28">
        <v>2750000</v>
      </c>
    </row>
    <row r="24" spans="2:10">
      <c r="D24" s="24"/>
      <c r="F24" s="3"/>
      <c r="H24" s="4"/>
    </row>
    <row r="25" spans="2:10">
      <c r="B25" s="1" t="s">
        <v>24</v>
      </c>
      <c r="C25" s="17">
        <f t="shared" ref="C25:H25" si="1">C21+C23</f>
        <v>7207351</v>
      </c>
      <c r="D25" s="29">
        <f t="shared" si="1"/>
        <v>6170465.6600000001</v>
      </c>
      <c r="E25" s="17">
        <f t="shared" si="1"/>
        <v>6042236</v>
      </c>
      <c r="F25" s="18">
        <f t="shared" si="1"/>
        <v>5503385</v>
      </c>
      <c r="G25" s="17">
        <f t="shared" si="1"/>
        <v>5504825</v>
      </c>
      <c r="H25" s="19">
        <f t="shared" si="1"/>
        <v>5766696</v>
      </c>
    </row>
    <row r="38" spans="4:4">
      <c r="D38" s="17"/>
    </row>
  </sheetData>
  <pageMargins left="0.7" right="0.7" top="0.75" bottom="0.75" header="0.3" footer="0.3"/>
  <pageSetup paperSize="9" scale="6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41"/>
  <sheetViews>
    <sheetView topLeftCell="A110" workbookViewId="0">
      <selection activeCell="B125" sqref="B125"/>
    </sheetView>
  </sheetViews>
  <sheetFormatPr defaultRowHeight="15"/>
  <cols>
    <col min="1" max="1" width="3" customWidth="1"/>
    <col min="2" max="2" width="11.85546875" customWidth="1"/>
    <col min="3" max="3" width="14.140625" customWidth="1"/>
    <col min="4" max="4" width="9.28515625" customWidth="1"/>
    <col min="5" max="5" width="9.42578125" customWidth="1"/>
    <col min="6" max="6" width="9.5703125" style="17" customWidth="1"/>
    <col min="7" max="7" width="9.85546875" style="17" customWidth="1"/>
    <col min="8" max="9" width="9.7109375" style="17" customWidth="1"/>
    <col min="10" max="10" width="2.85546875" customWidth="1"/>
    <col min="16" max="16" width="26.5703125" customWidth="1"/>
    <col min="17" max="17" width="17.140625" customWidth="1"/>
    <col min="257" max="257" width="3" customWidth="1"/>
    <col min="258" max="258" width="14.5703125" customWidth="1"/>
    <col min="259" max="259" width="14.7109375" customWidth="1"/>
    <col min="260" max="261" width="10.28515625" customWidth="1"/>
    <col min="262" max="265" width="10" customWidth="1"/>
    <col min="272" max="272" width="26.5703125" customWidth="1"/>
    <col min="273" max="273" width="17.140625" customWidth="1"/>
    <col min="513" max="513" width="3" customWidth="1"/>
    <col min="514" max="514" width="14.5703125" customWidth="1"/>
    <col min="515" max="515" width="14.7109375" customWidth="1"/>
    <col min="516" max="517" width="10.28515625" customWidth="1"/>
    <col min="518" max="521" width="10" customWidth="1"/>
    <col min="528" max="528" width="26.5703125" customWidth="1"/>
    <col min="529" max="529" width="17.140625" customWidth="1"/>
    <col min="769" max="769" width="3" customWidth="1"/>
    <col min="770" max="770" width="14.5703125" customWidth="1"/>
    <col min="771" max="771" width="14.7109375" customWidth="1"/>
    <col min="772" max="773" width="10.28515625" customWidth="1"/>
    <col min="774" max="777" width="10" customWidth="1"/>
    <col min="784" max="784" width="26.5703125" customWidth="1"/>
    <col min="785" max="785" width="17.140625" customWidth="1"/>
    <col min="1025" max="1025" width="3" customWidth="1"/>
    <col min="1026" max="1026" width="14.5703125" customWidth="1"/>
    <col min="1027" max="1027" width="14.7109375" customWidth="1"/>
    <col min="1028" max="1029" width="10.28515625" customWidth="1"/>
    <col min="1030" max="1033" width="10" customWidth="1"/>
    <col min="1040" max="1040" width="26.5703125" customWidth="1"/>
    <col min="1041" max="1041" width="17.140625" customWidth="1"/>
    <col min="1281" max="1281" width="3" customWidth="1"/>
    <col min="1282" max="1282" width="14.5703125" customWidth="1"/>
    <col min="1283" max="1283" width="14.7109375" customWidth="1"/>
    <col min="1284" max="1285" width="10.28515625" customWidth="1"/>
    <col min="1286" max="1289" width="10" customWidth="1"/>
    <col min="1296" max="1296" width="26.5703125" customWidth="1"/>
    <col min="1297" max="1297" width="17.140625" customWidth="1"/>
    <col min="1537" max="1537" width="3" customWidth="1"/>
    <col min="1538" max="1538" width="14.5703125" customWidth="1"/>
    <col min="1539" max="1539" width="14.7109375" customWidth="1"/>
    <col min="1540" max="1541" width="10.28515625" customWidth="1"/>
    <col min="1542" max="1545" width="10" customWidth="1"/>
    <col min="1552" max="1552" width="26.5703125" customWidth="1"/>
    <col min="1553" max="1553" width="17.140625" customWidth="1"/>
    <col min="1793" max="1793" width="3" customWidth="1"/>
    <col min="1794" max="1794" width="14.5703125" customWidth="1"/>
    <col min="1795" max="1795" width="14.7109375" customWidth="1"/>
    <col min="1796" max="1797" width="10.28515625" customWidth="1"/>
    <col min="1798" max="1801" width="10" customWidth="1"/>
    <col min="1808" max="1808" width="26.5703125" customWidth="1"/>
    <col min="1809" max="1809" width="17.140625" customWidth="1"/>
    <col min="2049" max="2049" width="3" customWidth="1"/>
    <col min="2050" max="2050" width="14.5703125" customWidth="1"/>
    <col min="2051" max="2051" width="14.7109375" customWidth="1"/>
    <col min="2052" max="2053" width="10.28515625" customWidth="1"/>
    <col min="2054" max="2057" width="10" customWidth="1"/>
    <col min="2064" max="2064" width="26.5703125" customWidth="1"/>
    <col min="2065" max="2065" width="17.140625" customWidth="1"/>
    <col min="2305" max="2305" width="3" customWidth="1"/>
    <col min="2306" max="2306" width="14.5703125" customWidth="1"/>
    <col min="2307" max="2307" width="14.7109375" customWidth="1"/>
    <col min="2308" max="2309" width="10.28515625" customWidth="1"/>
    <col min="2310" max="2313" width="10" customWidth="1"/>
    <col min="2320" max="2320" width="26.5703125" customWidth="1"/>
    <col min="2321" max="2321" width="17.140625" customWidth="1"/>
    <col min="2561" max="2561" width="3" customWidth="1"/>
    <col min="2562" max="2562" width="14.5703125" customWidth="1"/>
    <col min="2563" max="2563" width="14.7109375" customWidth="1"/>
    <col min="2564" max="2565" width="10.28515625" customWidth="1"/>
    <col min="2566" max="2569" width="10" customWidth="1"/>
    <col min="2576" max="2576" width="26.5703125" customWidth="1"/>
    <col min="2577" max="2577" width="17.140625" customWidth="1"/>
    <col min="2817" max="2817" width="3" customWidth="1"/>
    <col min="2818" max="2818" width="14.5703125" customWidth="1"/>
    <col min="2819" max="2819" width="14.7109375" customWidth="1"/>
    <col min="2820" max="2821" width="10.28515625" customWidth="1"/>
    <col min="2822" max="2825" width="10" customWidth="1"/>
    <col min="2832" max="2832" width="26.5703125" customWidth="1"/>
    <col min="2833" max="2833" width="17.140625" customWidth="1"/>
    <col min="3073" max="3073" width="3" customWidth="1"/>
    <col min="3074" max="3074" width="14.5703125" customWidth="1"/>
    <col min="3075" max="3075" width="14.7109375" customWidth="1"/>
    <col min="3076" max="3077" width="10.28515625" customWidth="1"/>
    <col min="3078" max="3081" width="10" customWidth="1"/>
    <col min="3088" max="3088" width="26.5703125" customWidth="1"/>
    <col min="3089" max="3089" width="17.140625" customWidth="1"/>
    <col min="3329" max="3329" width="3" customWidth="1"/>
    <col min="3330" max="3330" width="14.5703125" customWidth="1"/>
    <col min="3331" max="3331" width="14.7109375" customWidth="1"/>
    <col min="3332" max="3333" width="10.28515625" customWidth="1"/>
    <col min="3334" max="3337" width="10" customWidth="1"/>
    <col min="3344" max="3344" width="26.5703125" customWidth="1"/>
    <col min="3345" max="3345" width="17.140625" customWidth="1"/>
    <col min="3585" max="3585" width="3" customWidth="1"/>
    <col min="3586" max="3586" width="14.5703125" customWidth="1"/>
    <col min="3587" max="3587" width="14.7109375" customWidth="1"/>
    <col min="3588" max="3589" width="10.28515625" customWidth="1"/>
    <col min="3590" max="3593" width="10" customWidth="1"/>
    <col min="3600" max="3600" width="26.5703125" customWidth="1"/>
    <col min="3601" max="3601" width="17.140625" customWidth="1"/>
    <col min="3841" max="3841" width="3" customWidth="1"/>
    <col min="3842" max="3842" width="14.5703125" customWidth="1"/>
    <col min="3843" max="3843" width="14.7109375" customWidth="1"/>
    <col min="3844" max="3845" width="10.28515625" customWidth="1"/>
    <col min="3846" max="3849" width="10" customWidth="1"/>
    <col min="3856" max="3856" width="26.5703125" customWidth="1"/>
    <col min="3857" max="3857" width="17.140625" customWidth="1"/>
    <col min="4097" max="4097" width="3" customWidth="1"/>
    <col min="4098" max="4098" width="14.5703125" customWidth="1"/>
    <col min="4099" max="4099" width="14.7109375" customWidth="1"/>
    <col min="4100" max="4101" width="10.28515625" customWidth="1"/>
    <col min="4102" max="4105" width="10" customWidth="1"/>
    <col min="4112" max="4112" width="26.5703125" customWidth="1"/>
    <col min="4113" max="4113" width="17.140625" customWidth="1"/>
    <col min="4353" max="4353" width="3" customWidth="1"/>
    <col min="4354" max="4354" width="14.5703125" customWidth="1"/>
    <col min="4355" max="4355" width="14.7109375" customWidth="1"/>
    <col min="4356" max="4357" width="10.28515625" customWidth="1"/>
    <col min="4358" max="4361" width="10" customWidth="1"/>
    <col min="4368" max="4368" width="26.5703125" customWidth="1"/>
    <col min="4369" max="4369" width="17.140625" customWidth="1"/>
    <col min="4609" max="4609" width="3" customWidth="1"/>
    <col min="4610" max="4610" width="14.5703125" customWidth="1"/>
    <col min="4611" max="4611" width="14.7109375" customWidth="1"/>
    <col min="4612" max="4613" width="10.28515625" customWidth="1"/>
    <col min="4614" max="4617" width="10" customWidth="1"/>
    <col min="4624" max="4624" width="26.5703125" customWidth="1"/>
    <col min="4625" max="4625" width="17.140625" customWidth="1"/>
    <col min="4865" max="4865" width="3" customWidth="1"/>
    <col min="4866" max="4866" width="14.5703125" customWidth="1"/>
    <col min="4867" max="4867" width="14.7109375" customWidth="1"/>
    <col min="4868" max="4869" width="10.28515625" customWidth="1"/>
    <col min="4870" max="4873" width="10" customWidth="1"/>
    <col min="4880" max="4880" width="26.5703125" customWidth="1"/>
    <col min="4881" max="4881" width="17.140625" customWidth="1"/>
    <col min="5121" max="5121" width="3" customWidth="1"/>
    <col min="5122" max="5122" width="14.5703125" customWidth="1"/>
    <col min="5123" max="5123" width="14.7109375" customWidth="1"/>
    <col min="5124" max="5125" width="10.28515625" customWidth="1"/>
    <col min="5126" max="5129" width="10" customWidth="1"/>
    <col min="5136" max="5136" width="26.5703125" customWidth="1"/>
    <col min="5137" max="5137" width="17.140625" customWidth="1"/>
    <col min="5377" max="5377" width="3" customWidth="1"/>
    <col min="5378" max="5378" width="14.5703125" customWidth="1"/>
    <col min="5379" max="5379" width="14.7109375" customWidth="1"/>
    <col min="5380" max="5381" width="10.28515625" customWidth="1"/>
    <col min="5382" max="5385" width="10" customWidth="1"/>
    <col min="5392" max="5392" width="26.5703125" customWidth="1"/>
    <col min="5393" max="5393" width="17.140625" customWidth="1"/>
    <col min="5633" max="5633" width="3" customWidth="1"/>
    <col min="5634" max="5634" width="14.5703125" customWidth="1"/>
    <col min="5635" max="5635" width="14.7109375" customWidth="1"/>
    <col min="5636" max="5637" width="10.28515625" customWidth="1"/>
    <col min="5638" max="5641" width="10" customWidth="1"/>
    <col min="5648" max="5648" width="26.5703125" customWidth="1"/>
    <col min="5649" max="5649" width="17.140625" customWidth="1"/>
    <col min="5889" max="5889" width="3" customWidth="1"/>
    <col min="5890" max="5890" width="14.5703125" customWidth="1"/>
    <col min="5891" max="5891" width="14.7109375" customWidth="1"/>
    <col min="5892" max="5893" width="10.28515625" customWidth="1"/>
    <col min="5894" max="5897" width="10" customWidth="1"/>
    <col min="5904" max="5904" width="26.5703125" customWidth="1"/>
    <col min="5905" max="5905" width="17.140625" customWidth="1"/>
    <col min="6145" max="6145" width="3" customWidth="1"/>
    <col min="6146" max="6146" width="14.5703125" customWidth="1"/>
    <col min="6147" max="6147" width="14.7109375" customWidth="1"/>
    <col min="6148" max="6149" width="10.28515625" customWidth="1"/>
    <col min="6150" max="6153" width="10" customWidth="1"/>
    <col min="6160" max="6160" width="26.5703125" customWidth="1"/>
    <col min="6161" max="6161" width="17.140625" customWidth="1"/>
    <col min="6401" max="6401" width="3" customWidth="1"/>
    <col min="6402" max="6402" width="14.5703125" customWidth="1"/>
    <col min="6403" max="6403" width="14.7109375" customWidth="1"/>
    <col min="6404" max="6405" width="10.28515625" customWidth="1"/>
    <col min="6406" max="6409" width="10" customWidth="1"/>
    <col min="6416" max="6416" width="26.5703125" customWidth="1"/>
    <col min="6417" max="6417" width="17.140625" customWidth="1"/>
    <col min="6657" max="6657" width="3" customWidth="1"/>
    <col min="6658" max="6658" width="14.5703125" customWidth="1"/>
    <col min="6659" max="6659" width="14.7109375" customWidth="1"/>
    <col min="6660" max="6661" width="10.28515625" customWidth="1"/>
    <col min="6662" max="6665" width="10" customWidth="1"/>
    <col min="6672" max="6672" width="26.5703125" customWidth="1"/>
    <col min="6673" max="6673" width="17.140625" customWidth="1"/>
    <col min="6913" max="6913" width="3" customWidth="1"/>
    <col min="6914" max="6914" width="14.5703125" customWidth="1"/>
    <col min="6915" max="6915" width="14.7109375" customWidth="1"/>
    <col min="6916" max="6917" width="10.28515625" customWidth="1"/>
    <col min="6918" max="6921" width="10" customWidth="1"/>
    <col min="6928" max="6928" width="26.5703125" customWidth="1"/>
    <col min="6929" max="6929" width="17.140625" customWidth="1"/>
    <col min="7169" max="7169" width="3" customWidth="1"/>
    <col min="7170" max="7170" width="14.5703125" customWidth="1"/>
    <col min="7171" max="7171" width="14.7109375" customWidth="1"/>
    <col min="7172" max="7173" width="10.28515625" customWidth="1"/>
    <col min="7174" max="7177" width="10" customWidth="1"/>
    <col min="7184" max="7184" width="26.5703125" customWidth="1"/>
    <col min="7185" max="7185" width="17.140625" customWidth="1"/>
    <col min="7425" max="7425" width="3" customWidth="1"/>
    <col min="7426" max="7426" width="14.5703125" customWidth="1"/>
    <col min="7427" max="7427" width="14.7109375" customWidth="1"/>
    <col min="7428" max="7429" width="10.28515625" customWidth="1"/>
    <col min="7430" max="7433" width="10" customWidth="1"/>
    <col min="7440" max="7440" width="26.5703125" customWidth="1"/>
    <col min="7441" max="7441" width="17.140625" customWidth="1"/>
    <col min="7681" max="7681" width="3" customWidth="1"/>
    <col min="7682" max="7682" width="14.5703125" customWidth="1"/>
    <col min="7683" max="7683" width="14.7109375" customWidth="1"/>
    <col min="7684" max="7685" width="10.28515625" customWidth="1"/>
    <col min="7686" max="7689" width="10" customWidth="1"/>
    <col min="7696" max="7696" width="26.5703125" customWidth="1"/>
    <col min="7697" max="7697" width="17.140625" customWidth="1"/>
    <col min="7937" max="7937" width="3" customWidth="1"/>
    <col min="7938" max="7938" width="14.5703125" customWidth="1"/>
    <col min="7939" max="7939" width="14.7109375" customWidth="1"/>
    <col min="7940" max="7941" width="10.28515625" customWidth="1"/>
    <col min="7942" max="7945" width="10" customWidth="1"/>
    <col min="7952" max="7952" width="26.5703125" customWidth="1"/>
    <col min="7953" max="7953" width="17.140625" customWidth="1"/>
    <col min="8193" max="8193" width="3" customWidth="1"/>
    <col min="8194" max="8194" width="14.5703125" customWidth="1"/>
    <col min="8195" max="8195" width="14.7109375" customWidth="1"/>
    <col min="8196" max="8197" width="10.28515625" customWidth="1"/>
    <col min="8198" max="8201" width="10" customWidth="1"/>
    <col min="8208" max="8208" width="26.5703125" customWidth="1"/>
    <col min="8209" max="8209" width="17.140625" customWidth="1"/>
    <col min="8449" max="8449" width="3" customWidth="1"/>
    <col min="8450" max="8450" width="14.5703125" customWidth="1"/>
    <col min="8451" max="8451" width="14.7109375" customWidth="1"/>
    <col min="8452" max="8453" width="10.28515625" customWidth="1"/>
    <col min="8454" max="8457" width="10" customWidth="1"/>
    <col min="8464" max="8464" width="26.5703125" customWidth="1"/>
    <col min="8465" max="8465" width="17.140625" customWidth="1"/>
    <col min="8705" max="8705" width="3" customWidth="1"/>
    <col min="8706" max="8706" width="14.5703125" customWidth="1"/>
    <col min="8707" max="8707" width="14.7109375" customWidth="1"/>
    <col min="8708" max="8709" width="10.28515625" customWidth="1"/>
    <col min="8710" max="8713" width="10" customWidth="1"/>
    <col min="8720" max="8720" width="26.5703125" customWidth="1"/>
    <col min="8721" max="8721" width="17.140625" customWidth="1"/>
    <col min="8961" max="8961" width="3" customWidth="1"/>
    <col min="8962" max="8962" width="14.5703125" customWidth="1"/>
    <col min="8963" max="8963" width="14.7109375" customWidth="1"/>
    <col min="8964" max="8965" width="10.28515625" customWidth="1"/>
    <col min="8966" max="8969" width="10" customWidth="1"/>
    <col min="8976" max="8976" width="26.5703125" customWidth="1"/>
    <col min="8977" max="8977" width="17.140625" customWidth="1"/>
    <col min="9217" max="9217" width="3" customWidth="1"/>
    <col min="9218" max="9218" width="14.5703125" customWidth="1"/>
    <col min="9219" max="9219" width="14.7109375" customWidth="1"/>
    <col min="9220" max="9221" width="10.28515625" customWidth="1"/>
    <col min="9222" max="9225" width="10" customWidth="1"/>
    <col min="9232" max="9232" width="26.5703125" customWidth="1"/>
    <col min="9233" max="9233" width="17.140625" customWidth="1"/>
    <col min="9473" max="9473" width="3" customWidth="1"/>
    <col min="9474" max="9474" width="14.5703125" customWidth="1"/>
    <col min="9475" max="9475" width="14.7109375" customWidth="1"/>
    <col min="9476" max="9477" width="10.28515625" customWidth="1"/>
    <col min="9478" max="9481" width="10" customWidth="1"/>
    <col min="9488" max="9488" width="26.5703125" customWidth="1"/>
    <col min="9489" max="9489" width="17.140625" customWidth="1"/>
    <col min="9729" max="9729" width="3" customWidth="1"/>
    <col min="9730" max="9730" width="14.5703125" customWidth="1"/>
    <col min="9731" max="9731" width="14.7109375" customWidth="1"/>
    <col min="9732" max="9733" width="10.28515625" customWidth="1"/>
    <col min="9734" max="9737" width="10" customWidth="1"/>
    <col min="9744" max="9744" width="26.5703125" customWidth="1"/>
    <col min="9745" max="9745" width="17.140625" customWidth="1"/>
    <col min="9985" max="9985" width="3" customWidth="1"/>
    <col min="9986" max="9986" width="14.5703125" customWidth="1"/>
    <col min="9987" max="9987" width="14.7109375" customWidth="1"/>
    <col min="9988" max="9989" width="10.28515625" customWidth="1"/>
    <col min="9990" max="9993" width="10" customWidth="1"/>
    <col min="10000" max="10000" width="26.5703125" customWidth="1"/>
    <col min="10001" max="10001" width="17.140625" customWidth="1"/>
    <col min="10241" max="10241" width="3" customWidth="1"/>
    <col min="10242" max="10242" width="14.5703125" customWidth="1"/>
    <col min="10243" max="10243" width="14.7109375" customWidth="1"/>
    <col min="10244" max="10245" width="10.28515625" customWidth="1"/>
    <col min="10246" max="10249" width="10" customWidth="1"/>
    <col min="10256" max="10256" width="26.5703125" customWidth="1"/>
    <col min="10257" max="10257" width="17.140625" customWidth="1"/>
    <col min="10497" max="10497" width="3" customWidth="1"/>
    <col min="10498" max="10498" width="14.5703125" customWidth="1"/>
    <col min="10499" max="10499" width="14.7109375" customWidth="1"/>
    <col min="10500" max="10501" width="10.28515625" customWidth="1"/>
    <col min="10502" max="10505" width="10" customWidth="1"/>
    <col min="10512" max="10512" width="26.5703125" customWidth="1"/>
    <col min="10513" max="10513" width="17.140625" customWidth="1"/>
    <col min="10753" max="10753" width="3" customWidth="1"/>
    <col min="10754" max="10754" width="14.5703125" customWidth="1"/>
    <col min="10755" max="10755" width="14.7109375" customWidth="1"/>
    <col min="10756" max="10757" width="10.28515625" customWidth="1"/>
    <col min="10758" max="10761" width="10" customWidth="1"/>
    <col min="10768" max="10768" width="26.5703125" customWidth="1"/>
    <col min="10769" max="10769" width="17.140625" customWidth="1"/>
    <col min="11009" max="11009" width="3" customWidth="1"/>
    <col min="11010" max="11010" width="14.5703125" customWidth="1"/>
    <col min="11011" max="11011" width="14.7109375" customWidth="1"/>
    <col min="11012" max="11013" width="10.28515625" customWidth="1"/>
    <col min="11014" max="11017" width="10" customWidth="1"/>
    <col min="11024" max="11024" width="26.5703125" customWidth="1"/>
    <col min="11025" max="11025" width="17.140625" customWidth="1"/>
    <col min="11265" max="11265" width="3" customWidth="1"/>
    <col min="11266" max="11266" width="14.5703125" customWidth="1"/>
    <col min="11267" max="11267" width="14.7109375" customWidth="1"/>
    <col min="11268" max="11269" width="10.28515625" customWidth="1"/>
    <col min="11270" max="11273" width="10" customWidth="1"/>
    <col min="11280" max="11280" width="26.5703125" customWidth="1"/>
    <col min="11281" max="11281" width="17.140625" customWidth="1"/>
    <col min="11521" max="11521" width="3" customWidth="1"/>
    <col min="11522" max="11522" width="14.5703125" customWidth="1"/>
    <col min="11523" max="11523" width="14.7109375" customWidth="1"/>
    <col min="11524" max="11525" width="10.28515625" customWidth="1"/>
    <col min="11526" max="11529" width="10" customWidth="1"/>
    <col min="11536" max="11536" width="26.5703125" customWidth="1"/>
    <col min="11537" max="11537" width="17.140625" customWidth="1"/>
    <col min="11777" max="11777" width="3" customWidth="1"/>
    <col min="11778" max="11778" width="14.5703125" customWidth="1"/>
    <col min="11779" max="11779" width="14.7109375" customWidth="1"/>
    <col min="11780" max="11781" width="10.28515625" customWidth="1"/>
    <col min="11782" max="11785" width="10" customWidth="1"/>
    <col min="11792" max="11792" width="26.5703125" customWidth="1"/>
    <col min="11793" max="11793" width="17.140625" customWidth="1"/>
    <col min="12033" max="12033" width="3" customWidth="1"/>
    <col min="12034" max="12034" width="14.5703125" customWidth="1"/>
    <col min="12035" max="12035" width="14.7109375" customWidth="1"/>
    <col min="12036" max="12037" width="10.28515625" customWidth="1"/>
    <col min="12038" max="12041" width="10" customWidth="1"/>
    <col min="12048" max="12048" width="26.5703125" customWidth="1"/>
    <col min="12049" max="12049" width="17.140625" customWidth="1"/>
    <col min="12289" max="12289" width="3" customWidth="1"/>
    <col min="12290" max="12290" width="14.5703125" customWidth="1"/>
    <col min="12291" max="12291" width="14.7109375" customWidth="1"/>
    <col min="12292" max="12293" width="10.28515625" customWidth="1"/>
    <col min="12294" max="12297" width="10" customWidth="1"/>
    <col min="12304" max="12304" width="26.5703125" customWidth="1"/>
    <col min="12305" max="12305" width="17.140625" customWidth="1"/>
    <col min="12545" max="12545" width="3" customWidth="1"/>
    <col min="12546" max="12546" width="14.5703125" customWidth="1"/>
    <col min="12547" max="12547" width="14.7109375" customWidth="1"/>
    <col min="12548" max="12549" width="10.28515625" customWidth="1"/>
    <col min="12550" max="12553" width="10" customWidth="1"/>
    <col min="12560" max="12560" width="26.5703125" customWidth="1"/>
    <col min="12561" max="12561" width="17.140625" customWidth="1"/>
    <col min="12801" max="12801" width="3" customWidth="1"/>
    <col min="12802" max="12802" width="14.5703125" customWidth="1"/>
    <col min="12803" max="12803" width="14.7109375" customWidth="1"/>
    <col min="12804" max="12805" width="10.28515625" customWidth="1"/>
    <col min="12806" max="12809" width="10" customWidth="1"/>
    <col min="12816" max="12816" width="26.5703125" customWidth="1"/>
    <col min="12817" max="12817" width="17.140625" customWidth="1"/>
    <col min="13057" max="13057" width="3" customWidth="1"/>
    <col min="13058" max="13058" width="14.5703125" customWidth="1"/>
    <col min="13059" max="13059" width="14.7109375" customWidth="1"/>
    <col min="13060" max="13061" width="10.28515625" customWidth="1"/>
    <col min="13062" max="13065" width="10" customWidth="1"/>
    <col min="13072" max="13072" width="26.5703125" customWidth="1"/>
    <col min="13073" max="13073" width="17.140625" customWidth="1"/>
    <col min="13313" max="13313" width="3" customWidth="1"/>
    <col min="13314" max="13314" width="14.5703125" customWidth="1"/>
    <col min="13315" max="13315" width="14.7109375" customWidth="1"/>
    <col min="13316" max="13317" width="10.28515625" customWidth="1"/>
    <col min="13318" max="13321" width="10" customWidth="1"/>
    <col min="13328" max="13328" width="26.5703125" customWidth="1"/>
    <col min="13329" max="13329" width="17.140625" customWidth="1"/>
    <col min="13569" max="13569" width="3" customWidth="1"/>
    <col min="13570" max="13570" width="14.5703125" customWidth="1"/>
    <col min="13571" max="13571" width="14.7109375" customWidth="1"/>
    <col min="13572" max="13573" width="10.28515625" customWidth="1"/>
    <col min="13574" max="13577" width="10" customWidth="1"/>
    <col min="13584" max="13584" width="26.5703125" customWidth="1"/>
    <col min="13585" max="13585" width="17.140625" customWidth="1"/>
    <col min="13825" max="13825" width="3" customWidth="1"/>
    <col min="13826" max="13826" width="14.5703125" customWidth="1"/>
    <col min="13827" max="13827" width="14.7109375" customWidth="1"/>
    <col min="13828" max="13829" width="10.28515625" customWidth="1"/>
    <col min="13830" max="13833" width="10" customWidth="1"/>
    <col min="13840" max="13840" width="26.5703125" customWidth="1"/>
    <col min="13841" max="13841" width="17.140625" customWidth="1"/>
    <col min="14081" max="14081" width="3" customWidth="1"/>
    <col min="14082" max="14082" width="14.5703125" customWidth="1"/>
    <col min="14083" max="14083" width="14.7109375" customWidth="1"/>
    <col min="14084" max="14085" width="10.28515625" customWidth="1"/>
    <col min="14086" max="14089" width="10" customWidth="1"/>
    <col min="14096" max="14096" width="26.5703125" customWidth="1"/>
    <col min="14097" max="14097" width="17.140625" customWidth="1"/>
    <col min="14337" max="14337" width="3" customWidth="1"/>
    <col min="14338" max="14338" width="14.5703125" customWidth="1"/>
    <col min="14339" max="14339" width="14.7109375" customWidth="1"/>
    <col min="14340" max="14341" width="10.28515625" customWidth="1"/>
    <col min="14342" max="14345" width="10" customWidth="1"/>
    <col min="14352" max="14352" width="26.5703125" customWidth="1"/>
    <col min="14353" max="14353" width="17.140625" customWidth="1"/>
    <col min="14593" max="14593" width="3" customWidth="1"/>
    <col min="14594" max="14594" width="14.5703125" customWidth="1"/>
    <col min="14595" max="14595" width="14.7109375" customWidth="1"/>
    <col min="14596" max="14597" width="10.28515625" customWidth="1"/>
    <col min="14598" max="14601" width="10" customWidth="1"/>
    <col min="14608" max="14608" width="26.5703125" customWidth="1"/>
    <col min="14609" max="14609" width="17.140625" customWidth="1"/>
    <col min="14849" max="14849" width="3" customWidth="1"/>
    <col min="14850" max="14850" width="14.5703125" customWidth="1"/>
    <col min="14851" max="14851" width="14.7109375" customWidth="1"/>
    <col min="14852" max="14853" width="10.28515625" customWidth="1"/>
    <col min="14854" max="14857" width="10" customWidth="1"/>
    <col min="14864" max="14864" width="26.5703125" customWidth="1"/>
    <col min="14865" max="14865" width="17.140625" customWidth="1"/>
    <col min="15105" max="15105" width="3" customWidth="1"/>
    <col min="15106" max="15106" width="14.5703125" customWidth="1"/>
    <col min="15107" max="15107" width="14.7109375" customWidth="1"/>
    <col min="15108" max="15109" width="10.28515625" customWidth="1"/>
    <col min="15110" max="15113" width="10" customWidth="1"/>
    <col min="15120" max="15120" width="26.5703125" customWidth="1"/>
    <col min="15121" max="15121" width="17.140625" customWidth="1"/>
    <col min="15361" max="15361" width="3" customWidth="1"/>
    <col min="15362" max="15362" width="14.5703125" customWidth="1"/>
    <col min="15363" max="15363" width="14.7109375" customWidth="1"/>
    <col min="15364" max="15365" width="10.28515625" customWidth="1"/>
    <col min="15366" max="15369" width="10" customWidth="1"/>
    <col min="15376" max="15376" width="26.5703125" customWidth="1"/>
    <col min="15377" max="15377" width="17.140625" customWidth="1"/>
    <col min="15617" max="15617" width="3" customWidth="1"/>
    <col min="15618" max="15618" width="14.5703125" customWidth="1"/>
    <col min="15619" max="15619" width="14.7109375" customWidth="1"/>
    <col min="15620" max="15621" width="10.28515625" customWidth="1"/>
    <col min="15622" max="15625" width="10" customWidth="1"/>
    <col min="15632" max="15632" width="26.5703125" customWidth="1"/>
    <col min="15633" max="15633" width="17.140625" customWidth="1"/>
    <col min="15873" max="15873" width="3" customWidth="1"/>
    <col min="15874" max="15874" width="14.5703125" customWidth="1"/>
    <col min="15875" max="15875" width="14.7109375" customWidth="1"/>
    <col min="15876" max="15877" width="10.28515625" customWidth="1"/>
    <col min="15878" max="15881" width="10" customWidth="1"/>
    <col min="15888" max="15888" width="26.5703125" customWidth="1"/>
    <col min="15889" max="15889" width="17.140625" customWidth="1"/>
    <col min="16129" max="16129" width="3" customWidth="1"/>
    <col min="16130" max="16130" width="14.5703125" customWidth="1"/>
    <col min="16131" max="16131" width="14.7109375" customWidth="1"/>
    <col min="16132" max="16133" width="10.28515625" customWidth="1"/>
    <col min="16134" max="16137" width="10" customWidth="1"/>
    <col min="16144" max="16144" width="26.5703125" customWidth="1"/>
    <col min="16145" max="16145" width="17.140625" customWidth="1"/>
  </cols>
  <sheetData>
    <row r="1" spans="1:19">
      <c r="A1" s="1" t="s">
        <v>25</v>
      </c>
      <c r="F1"/>
      <c r="G1"/>
      <c r="H1"/>
      <c r="I1"/>
    </row>
    <row r="2" spans="1:19">
      <c r="B2" s="1" t="s">
        <v>26</v>
      </c>
      <c r="D2" t="s">
        <v>27</v>
      </c>
      <c r="E2" t="s">
        <v>28</v>
      </c>
      <c r="F2" s="1" t="s">
        <v>29</v>
      </c>
      <c r="G2">
        <v>2016</v>
      </c>
      <c r="H2">
        <v>2017</v>
      </c>
      <c r="I2">
        <v>2018</v>
      </c>
    </row>
    <row r="3" spans="1:19">
      <c r="B3" s="1" t="s">
        <v>30</v>
      </c>
      <c r="C3" s="1" t="s">
        <v>31</v>
      </c>
      <c r="D3" s="1"/>
      <c r="E3" s="1"/>
      <c r="F3"/>
      <c r="G3"/>
      <c r="H3"/>
      <c r="I3"/>
    </row>
    <row r="4" spans="1:19">
      <c r="A4">
        <v>1</v>
      </c>
      <c r="B4" s="1" t="s">
        <v>32</v>
      </c>
      <c r="C4">
        <v>61</v>
      </c>
      <c r="D4" s="17">
        <v>456668</v>
      </c>
      <c r="E4" s="17">
        <v>422037.96</v>
      </c>
      <c r="F4" s="17">
        <v>451400</v>
      </c>
      <c r="G4" s="17">
        <v>430680</v>
      </c>
      <c r="H4" s="17">
        <v>430680</v>
      </c>
      <c r="I4" s="17">
        <v>455200</v>
      </c>
      <c r="K4" s="30" t="s">
        <v>4</v>
      </c>
    </row>
    <row r="5" spans="1:19">
      <c r="C5">
        <v>62</v>
      </c>
      <c r="D5" s="17">
        <v>164700</v>
      </c>
      <c r="E5" s="17">
        <v>146425.4</v>
      </c>
      <c r="F5" s="17">
        <v>158300</v>
      </c>
      <c r="G5" s="17">
        <v>146100</v>
      </c>
      <c r="H5" s="17">
        <v>148290</v>
      </c>
      <c r="I5" s="17">
        <v>165220</v>
      </c>
      <c r="K5" s="30" t="s">
        <v>5</v>
      </c>
    </row>
    <row r="6" spans="1:19">
      <c r="C6">
        <v>631</v>
      </c>
      <c r="D6" s="17">
        <v>1200</v>
      </c>
      <c r="E6" s="17">
        <v>1145.3</v>
      </c>
      <c r="F6" s="17">
        <v>1500</v>
      </c>
      <c r="G6" s="17">
        <v>2000</v>
      </c>
      <c r="H6" s="17">
        <v>2000</v>
      </c>
      <c r="I6" s="17">
        <v>2000</v>
      </c>
      <c r="K6" s="30" t="s">
        <v>6</v>
      </c>
    </row>
    <row r="7" spans="1:19">
      <c r="C7">
        <v>632</v>
      </c>
      <c r="D7" s="17">
        <v>144830</v>
      </c>
      <c r="E7" s="17">
        <v>131066.48000000001</v>
      </c>
      <c r="F7" s="17">
        <v>150600</v>
      </c>
      <c r="G7" s="17">
        <v>153300</v>
      </c>
      <c r="H7" s="17">
        <v>153300</v>
      </c>
      <c r="I7" s="17">
        <v>147200</v>
      </c>
      <c r="K7" s="30" t="s">
        <v>7</v>
      </c>
    </row>
    <row r="8" spans="1:19">
      <c r="C8">
        <v>633</v>
      </c>
      <c r="D8" s="17">
        <v>23365</v>
      </c>
      <c r="E8" s="17">
        <v>19542.539999999997</v>
      </c>
      <c r="F8" s="17">
        <v>19370</v>
      </c>
      <c r="G8" s="17">
        <v>21300</v>
      </c>
      <c r="H8" s="17">
        <v>21970</v>
      </c>
      <c r="I8" s="17">
        <v>21500</v>
      </c>
      <c r="K8" s="30" t="s">
        <v>8</v>
      </c>
      <c r="O8" s="31"/>
      <c r="P8" s="32"/>
      <c r="Q8" s="32"/>
      <c r="R8" s="32"/>
      <c r="S8" s="32"/>
    </row>
    <row r="9" spans="1:19">
      <c r="C9">
        <v>634</v>
      </c>
      <c r="D9" s="17">
        <v>13370</v>
      </c>
      <c r="E9" s="17">
        <v>8546.33</v>
      </c>
      <c r="F9" s="17">
        <v>8800</v>
      </c>
      <c r="G9" s="17">
        <v>8400</v>
      </c>
      <c r="H9" s="17">
        <v>8600</v>
      </c>
      <c r="I9" s="17">
        <v>8400</v>
      </c>
      <c r="K9" s="30" t="s">
        <v>9</v>
      </c>
      <c r="O9" s="31"/>
      <c r="P9" s="32"/>
      <c r="Q9" s="32"/>
      <c r="R9" s="32"/>
      <c r="S9" s="32"/>
    </row>
    <row r="10" spans="1:19">
      <c r="C10">
        <v>635</v>
      </c>
      <c r="D10" s="17">
        <v>80625</v>
      </c>
      <c r="E10" s="17">
        <v>59823.94999999999</v>
      </c>
      <c r="F10" s="17">
        <v>70900</v>
      </c>
      <c r="G10" s="17">
        <v>78000</v>
      </c>
      <c r="H10" s="17">
        <v>82700</v>
      </c>
      <c r="I10" s="17">
        <v>85200</v>
      </c>
      <c r="K10" s="30" t="s">
        <v>10</v>
      </c>
      <c r="O10" s="31"/>
      <c r="P10" s="32"/>
      <c r="Q10" s="32"/>
      <c r="R10" s="32"/>
      <c r="S10" s="32"/>
    </row>
    <row r="11" spans="1:19">
      <c r="C11">
        <v>636</v>
      </c>
      <c r="D11" s="17">
        <v>4400</v>
      </c>
      <c r="E11" s="17">
        <v>4349.75</v>
      </c>
      <c r="F11" s="17">
        <v>3900</v>
      </c>
      <c r="G11" s="17">
        <v>5800</v>
      </c>
      <c r="H11" s="17">
        <v>5900</v>
      </c>
      <c r="I11" s="17">
        <v>5900</v>
      </c>
      <c r="K11" s="30" t="s">
        <v>11</v>
      </c>
      <c r="O11" s="31"/>
      <c r="P11" s="32"/>
      <c r="Q11" s="32"/>
      <c r="R11" s="32"/>
      <c r="S11" s="32"/>
    </row>
    <row r="12" spans="1:19">
      <c r="C12">
        <v>637</v>
      </c>
      <c r="D12" s="17">
        <v>455744</v>
      </c>
      <c r="E12" s="17">
        <v>364563.72999999992</v>
      </c>
      <c r="F12" s="17">
        <v>614705</v>
      </c>
      <c r="G12" s="17">
        <v>463390</v>
      </c>
      <c r="H12" s="17">
        <v>428090</v>
      </c>
      <c r="I12" s="17">
        <v>414590</v>
      </c>
      <c r="K12" s="33" t="s">
        <v>63</v>
      </c>
      <c r="O12" s="31"/>
      <c r="P12" s="32"/>
      <c r="Q12" s="32"/>
      <c r="R12" s="32"/>
      <c r="S12" s="32"/>
    </row>
    <row r="13" spans="1:19">
      <c r="C13" s="30" t="s">
        <v>33</v>
      </c>
      <c r="D13" s="34">
        <v>345430</v>
      </c>
      <c r="E13" s="34">
        <v>272771.15000000002</v>
      </c>
      <c r="F13" s="34">
        <v>512060</v>
      </c>
      <c r="G13" s="34">
        <v>347000</v>
      </c>
      <c r="H13" s="34">
        <v>318000</v>
      </c>
      <c r="I13" s="34">
        <v>309000</v>
      </c>
      <c r="K13" s="30" t="s">
        <v>15</v>
      </c>
      <c r="O13" s="31"/>
      <c r="P13" s="32"/>
      <c r="Q13" s="32"/>
      <c r="R13" s="32"/>
      <c r="S13" s="32"/>
    </row>
    <row r="14" spans="1:19">
      <c r="C14">
        <v>642</v>
      </c>
      <c r="D14" s="17">
        <v>11605</v>
      </c>
      <c r="E14" s="17">
        <v>10354.630000000001</v>
      </c>
      <c r="F14" s="17">
        <v>4320</v>
      </c>
      <c r="G14" s="17">
        <v>16320</v>
      </c>
      <c r="H14" s="17">
        <v>12320</v>
      </c>
      <c r="I14" s="17">
        <v>6820</v>
      </c>
      <c r="K14" s="30" t="s">
        <v>16</v>
      </c>
      <c r="O14" s="31"/>
      <c r="P14" s="32"/>
      <c r="Q14" s="32"/>
      <c r="R14" s="32"/>
      <c r="S14" s="32"/>
    </row>
    <row r="15" spans="1:19">
      <c r="C15">
        <v>644</v>
      </c>
      <c r="D15" s="17">
        <v>151000</v>
      </c>
      <c r="E15" s="17">
        <v>130914.5</v>
      </c>
      <c r="F15" s="17">
        <v>201000</v>
      </c>
      <c r="G15" s="17">
        <v>101000</v>
      </c>
      <c r="H15" s="17">
        <v>101000</v>
      </c>
      <c r="I15" s="17">
        <v>101000</v>
      </c>
      <c r="K15" s="30" t="s">
        <v>17</v>
      </c>
    </row>
    <row r="16" spans="1:19">
      <c r="C16">
        <v>65</v>
      </c>
      <c r="D16" s="17">
        <v>15988</v>
      </c>
      <c r="E16" s="17">
        <v>7517.76</v>
      </c>
      <c r="F16" s="17">
        <v>12605</v>
      </c>
      <c r="G16" s="17">
        <v>10000</v>
      </c>
      <c r="H16" s="17">
        <v>8000</v>
      </c>
      <c r="I16" s="17">
        <v>6500</v>
      </c>
      <c r="K16" s="30" t="s">
        <v>18</v>
      </c>
    </row>
    <row r="17" spans="1:11">
      <c r="C17">
        <v>711</v>
      </c>
      <c r="D17" s="17">
        <v>18150</v>
      </c>
      <c r="E17" s="17">
        <v>10277.36</v>
      </c>
      <c r="F17" s="17">
        <v>24381</v>
      </c>
      <c r="G17" s="17">
        <v>38000</v>
      </c>
      <c r="H17" s="17">
        <v>37000</v>
      </c>
      <c r="I17" s="17">
        <v>16000</v>
      </c>
      <c r="K17" s="30" t="s">
        <v>19</v>
      </c>
    </row>
    <row r="18" spans="1:11">
      <c r="C18">
        <v>713</v>
      </c>
      <c r="D18" s="17">
        <v>559951</v>
      </c>
      <c r="E18" s="17">
        <v>368285.72</v>
      </c>
      <c r="F18" s="17">
        <v>203873</v>
      </c>
      <c r="G18" s="17">
        <v>300</v>
      </c>
      <c r="H18" s="17">
        <v>0</v>
      </c>
      <c r="I18" s="17">
        <v>0</v>
      </c>
      <c r="K18" s="30" t="s">
        <v>34</v>
      </c>
    </row>
    <row r="19" spans="1:11">
      <c r="C19">
        <v>717</v>
      </c>
      <c r="D19" s="17">
        <v>43399</v>
      </c>
      <c r="E19" s="17">
        <v>13846.38</v>
      </c>
      <c r="F19" s="17">
        <v>10350</v>
      </c>
      <c r="G19" s="17">
        <v>10000</v>
      </c>
      <c r="H19" s="17">
        <v>29000</v>
      </c>
      <c r="I19" s="17">
        <v>260000</v>
      </c>
      <c r="K19" s="30" t="s">
        <v>35</v>
      </c>
    </row>
    <row r="20" spans="1:11">
      <c r="C20">
        <v>821</v>
      </c>
      <c r="D20" s="17">
        <v>206100</v>
      </c>
      <c r="E20" s="17">
        <v>63928.68</v>
      </c>
      <c r="F20" s="17">
        <v>160000</v>
      </c>
      <c r="G20" s="17">
        <v>121000</v>
      </c>
      <c r="H20" s="17">
        <v>121000</v>
      </c>
      <c r="I20" s="17">
        <v>121000</v>
      </c>
      <c r="K20" s="30" t="s">
        <v>36</v>
      </c>
    </row>
    <row r="21" spans="1:11">
      <c r="C21">
        <v>824</v>
      </c>
      <c r="D21" s="17">
        <v>3608</v>
      </c>
      <c r="E21" s="17">
        <v>3095.68</v>
      </c>
      <c r="F21" s="17">
        <v>5000</v>
      </c>
      <c r="G21" s="17">
        <v>5900</v>
      </c>
      <c r="H21" s="17">
        <v>0</v>
      </c>
      <c r="I21" s="17">
        <v>0</v>
      </c>
      <c r="K21" s="30" t="s">
        <v>37</v>
      </c>
    </row>
    <row r="22" spans="1:11">
      <c r="C22" s="35" t="s">
        <v>38</v>
      </c>
      <c r="D22" s="20">
        <f t="shared" ref="D22:I22" si="0">SUM(D4:D12)+SUM(D14:D21)</f>
        <v>2354703</v>
      </c>
      <c r="E22" s="20">
        <f t="shared" si="0"/>
        <v>1765722.15</v>
      </c>
      <c r="F22" s="20">
        <f t="shared" si="0"/>
        <v>2101004</v>
      </c>
      <c r="G22" s="20">
        <f t="shared" si="0"/>
        <v>1611490</v>
      </c>
      <c r="H22" s="20">
        <f t="shared" si="0"/>
        <v>1589850</v>
      </c>
      <c r="I22" s="20">
        <f t="shared" si="0"/>
        <v>1816530</v>
      </c>
    </row>
    <row r="23" spans="1:11">
      <c r="D23" s="17"/>
      <c r="E23" s="17"/>
    </row>
    <row r="24" spans="1:11">
      <c r="A24">
        <v>2</v>
      </c>
      <c r="B24" s="1" t="s">
        <v>39</v>
      </c>
      <c r="C24">
        <v>633</v>
      </c>
      <c r="D24" s="17">
        <v>230</v>
      </c>
      <c r="E24" s="17">
        <v>281.81</v>
      </c>
      <c r="F24">
        <v>230</v>
      </c>
      <c r="G24">
        <v>230</v>
      </c>
      <c r="H24">
        <v>230</v>
      </c>
      <c r="I24">
        <v>230</v>
      </c>
    </row>
    <row r="25" spans="1:11">
      <c r="C25">
        <v>637</v>
      </c>
      <c r="D25" s="17">
        <v>27000</v>
      </c>
      <c r="E25" s="17">
        <v>33193</v>
      </c>
      <c r="F25">
        <v>25000</v>
      </c>
      <c r="G25">
        <v>25000</v>
      </c>
      <c r="H25">
        <v>25000</v>
      </c>
      <c r="I25">
        <v>25000</v>
      </c>
    </row>
    <row r="26" spans="1:11">
      <c r="C26" s="35" t="s">
        <v>38</v>
      </c>
      <c r="D26" s="20">
        <f t="shared" ref="D26:I26" si="1">SUM(D24:D25)</f>
        <v>27230</v>
      </c>
      <c r="E26" s="20">
        <f t="shared" si="1"/>
        <v>33474.81</v>
      </c>
      <c r="F26" s="20">
        <f t="shared" si="1"/>
        <v>25230</v>
      </c>
      <c r="G26" s="20">
        <f t="shared" si="1"/>
        <v>25230</v>
      </c>
      <c r="H26" s="20">
        <f t="shared" si="1"/>
        <v>25230</v>
      </c>
      <c r="I26" s="20">
        <f t="shared" si="1"/>
        <v>25230</v>
      </c>
    </row>
    <row r="27" spans="1:11">
      <c r="D27" s="17"/>
      <c r="E27" s="17"/>
    </row>
    <row r="28" spans="1:11">
      <c r="A28">
        <v>3</v>
      </c>
      <c r="B28" s="1" t="s">
        <v>40</v>
      </c>
      <c r="C28">
        <v>61</v>
      </c>
      <c r="D28" s="17">
        <v>46000</v>
      </c>
      <c r="E28" s="17">
        <v>40985.58</v>
      </c>
      <c r="F28" s="17">
        <v>46000</v>
      </c>
      <c r="G28" s="17">
        <v>43000</v>
      </c>
      <c r="H28" s="17">
        <v>43000</v>
      </c>
      <c r="I28" s="17">
        <v>43000</v>
      </c>
    </row>
    <row r="29" spans="1:11">
      <c r="C29">
        <v>62</v>
      </c>
      <c r="D29" s="17">
        <v>16100</v>
      </c>
      <c r="E29" s="17">
        <v>14043.05</v>
      </c>
      <c r="F29" s="17">
        <v>16000</v>
      </c>
      <c r="G29" s="17">
        <v>15450</v>
      </c>
      <c r="H29" s="17">
        <v>15450</v>
      </c>
      <c r="I29" s="17">
        <v>15450</v>
      </c>
    </row>
    <row r="30" spans="1:11">
      <c r="C30">
        <v>632</v>
      </c>
      <c r="D30" s="17">
        <v>48100</v>
      </c>
      <c r="E30" s="17">
        <v>37678.04</v>
      </c>
      <c r="F30">
        <v>54000</v>
      </c>
      <c r="G30">
        <v>48500</v>
      </c>
      <c r="H30">
        <v>44500</v>
      </c>
      <c r="I30">
        <v>44500</v>
      </c>
    </row>
    <row r="31" spans="1:11">
      <c r="C31">
        <v>633</v>
      </c>
      <c r="D31" s="17">
        <v>15298</v>
      </c>
      <c r="E31" s="17">
        <v>11855.04</v>
      </c>
      <c r="F31">
        <v>16320</v>
      </c>
      <c r="G31">
        <v>14000</v>
      </c>
      <c r="H31">
        <v>15800</v>
      </c>
      <c r="I31">
        <v>16600</v>
      </c>
    </row>
    <row r="32" spans="1:11">
      <c r="C32">
        <v>634</v>
      </c>
      <c r="D32" s="17">
        <v>0</v>
      </c>
      <c r="E32" s="17">
        <v>0</v>
      </c>
      <c r="F32">
        <v>400</v>
      </c>
      <c r="G32">
        <v>0</v>
      </c>
      <c r="H32">
        <v>0</v>
      </c>
      <c r="I32">
        <v>4000</v>
      </c>
      <c r="K32" s="36"/>
    </row>
    <row r="33" spans="1:12">
      <c r="C33">
        <v>635</v>
      </c>
      <c r="D33" s="17">
        <v>6595</v>
      </c>
      <c r="E33" s="17">
        <v>6499.3799999999992</v>
      </c>
      <c r="F33">
        <v>2200</v>
      </c>
      <c r="G33">
        <v>6700</v>
      </c>
      <c r="H33">
        <v>8700</v>
      </c>
      <c r="I33">
        <v>7400</v>
      </c>
    </row>
    <row r="34" spans="1:12">
      <c r="C34">
        <v>637</v>
      </c>
      <c r="D34" s="17">
        <v>23020</v>
      </c>
      <c r="E34" s="17">
        <v>22130.97</v>
      </c>
      <c r="F34">
        <v>22800</v>
      </c>
      <c r="G34">
        <v>20100</v>
      </c>
      <c r="H34">
        <v>22800</v>
      </c>
      <c r="I34">
        <v>23300</v>
      </c>
    </row>
    <row r="35" spans="1:12">
      <c r="C35">
        <v>642</v>
      </c>
      <c r="D35" s="17">
        <v>34960</v>
      </c>
      <c r="E35" s="17">
        <v>19169.580000000002</v>
      </c>
      <c r="F35" s="17">
        <v>14800</v>
      </c>
      <c r="G35" s="17">
        <v>16000</v>
      </c>
      <c r="H35" s="17">
        <v>16000</v>
      </c>
      <c r="I35" s="17">
        <v>2700</v>
      </c>
      <c r="K35" s="36"/>
      <c r="L35" s="1"/>
    </row>
    <row r="36" spans="1:12">
      <c r="C36" s="35" t="s">
        <v>38</v>
      </c>
      <c r="D36" s="20">
        <f t="shared" ref="D36:I36" si="2">SUM(D28:D35)</f>
        <v>190073</v>
      </c>
      <c r="E36" s="20">
        <f t="shared" si="2"/>
        <v>152361.64000000001</v>
      </c>
      <c r="F36" s="20">
        <f t="shared" si="2"/>
        <v>172520</v>
      </c>
      <c r="G36" s="20">
        <f t="shared" si="2"/>
        <v>163750</v>
      </c>
      <c r="H36" s="20">
        <f t="shared" si="2"/>
        <v>166250</v>
      </c>
      <c r="I36" s="20">
        <f t="shared" si="2"/>
        <v>156950</v>
      </c>
    </row>
    <row r="37" spans="1:12">
      <c r="D37" s="17"/>
      <c r="E37" s="17"/>
    </row>
    <row r="38" spans="1:12">
      <c r="A38">
        <v>4</v>
      </c>
      <c r="B38" t="s">
        <v>41</v>
      </c>
      <c r="C38">
        <v>61</v>
      </c>
      <c r="D38" s="17">
        <v>11000</v>
      </c>
      <c r="E38" s="17">
        <v>11007.289999999999</v>
      </c>
      <c r="F38" s="17">
        <v>11000</v>
      </c>
      <c r="G38" s="17">
        <v>11850</v>
      </c>
      <c r="H38" s="17">
        <v>12850</v>
      </c>
      <c r="I38" s="17">
        <v>12850</v>
      </c>
    </row>
    <row r="39" spans="1:12">
      <c r="C39">
        <v>62</v>
      </c>
      <c r="D39" s="17">
        <v>4000</v>
      </c>
      <c r="E39" s="17">
        <v>3974.9299999999994</v>
      </c>
      <c r="F39" s="17">
        <v>4000</v>
      </c>
      <c r="G39" s="17">
        <v>4650</v>
      </c>
      <c r="H39" s="17">
        <v>4880</v>
      </c>
      <c r="I39" s="17">
        <v>5050</v>
      </c>
    </row>
    <row r="40" spans="1:12">
      <c r="C40">
        <v>633</v>
      </c>
      <c r="D40" s="17">
        <v>3440</v>
      </c>
      <c r="E40" s="17">
        <v>2013.6999999999998</v>
      </c>
      <c r="F40">
        <v>2640</v>
      </c>
      <c r="G40">
        <v>2850</v>
      </c>
      <c r="H40">
        <v>2950</v>
      </c>
      <c r="I40">
        <v>2960</v>
      </c>
    </row>
    <row r="41" spans="1:12">
      <c r="C41">
        <v>637</v>
      </c>
      <c r="D41" s="17">
        <v>3900</v>
      </c>
      <c r="E41" s="17">
        <v>2925.18</v>
      </c>
      <c r="F41">
        <v>3900</v>
      </c>
      <c r="G41">
        <v>3900</v>
      </c>
      <c r="H41">
        <v>4100</v>
      </c>
      <c r="I41">
        <v>4100</v>
      </c>
    </row>
    <row r="42" spans="1:12">
      <c r="C42" s="35" t="s">
        <v>38</v>
      </c>
      <c r="D42" s="20">
        <f t="shared" ref="D42:I42" si="3">SUM(D38:D41)</f>
        <v>22340</v>
      </c>
      <c r="E42" s="20">
        <f t="shared" si="3"/>
        <v>19921.099999999999</v>
      </c>
      <c r="F42" s="20">
        <f t="shared" si="3"/>
        <v>21540</v>
      </c>
      <c r="G42" s="20">
        <f t="shared" si="3"/>
        <v>23250</v>
      </c>
      <c r="H42" s="20">
        <f t="shared" si="3"/>
        <v>24780</v>
      </c>
      <c r="I42" s="20">
        <f t="shared" si="3"/>
        <v>24960</v>
      </c>
    </row>
    <row r="43" spans="1:12">
      <c r="C43" s="35"/>
      <c r="D43" s="20"/>
      <c r="E43" s="20"/>
      <c r="F43" s="20"/>
      <c r="G43" s="20"/>
      <c r="H43" s="20"/>
      <c r="I43" s="20"/>
    </row>
    <row r="44" spans="1:12">
      <c r="C44" s="35"/>
      <c r="D44" s="20"/>
      <c r="E44" s="20"/>
      <c r="F44" s="20"/>
      <c r="G44" s="20"/>
      <c r="H44" s="20"/>
      <c r="I44" s="20"/>
    </row>
    <row r="45" spans="1:12">
      <c r="C45" s="35"/>
      <c r="D45" s="20"/>
      <c r="E45" s="20"/>
      <c r="F45" s="20"/>
      <c r="G45" s="20"/>
      <c r="H45" s="20"/>
      <c r="I45" s="20"/>
    </row>
    <row r="46" spans="1:12">
      <c r="C46" s="35"/>
      <c r="D46" s="20"/>
      <c r="E46" s="20"/>
      <c r="F46" s="20"/>
      <c r="G46" s="20"/>
      <c r="H46" s="20"/>
      <c r="I46" s="20"/>
    </row>
    <row r="47" spans="1:12">
      <c r="C47" s="35"/>
      <c r="D47" s="20"/>
      <c r="E47" s="20"/>
      <c r="F47" s="20"/>
      <c r="G47" s="20"/>
      <c r="H47" s="20"/>
      <c r="I47" s="20"/>
    </row>
    <row r="48" spans="1:12">
      <c r="B48" s="1" t="s">
        <v>26</v>
      </c>
      <c r="D48" t="s">
        <v>27</v>
      </c>
      <c r="E48" t="s">
        <v>28</v>
      </c>
      <c r="F48" s="1" t="s">
        <v>29</v>
      </c>
      <c r="G48">
        <v>2016</v>
      </c>
      <c r="H48">
        <v>2017</v>
      </c>
      <c r="I48">
        <v>2018</v>
      </c>
    </row>
    <row r="49" spans="1:9">
      <c r="A49">
        <v>5</v>
      </c>
      <c r="B49" t="s">
        <v>42</v>
      </c>
      <c r="C49">
        <v>61</v>
      </c>
      <c r="D49" s="17">
        <v>149690</v>
      </c>
      <c r="E49" s="17">
        <v>149693.94</v>
      </c>
      <c r="F49" s="17">
        <v>145000</v>
      </c>
      <c r="G49" s="17">
        <v>117000</v>
      </c>
      <c r="H49" s="17">
        <v>117000</v>
      </c>
      <c r="I49" s="17">
        <v>131000</v>
      </c>
    </row>
    <row r="50" spans="1:9">
      <c r="C50">
        <v>62</v>
      </c>
      <c r="D50" s="17">
        <v>51710</v>
      </c>
      <c r="E50" s="17">
        <v>51760.6</v>
      </c>
      <c r="F50" s="17">
        <v>50000</v>
      </c>
      <c r="G50" s="17">
        <v>36610</v>
      </c>
      <c r="H50" s="17">
        <v>36610</v>
      </c>
      <c r="I50" s="17">
        <v>44850</v>
      </c>
    </row>
    <row r="51" spans="1:9">
      <c r="C51">
        <v>631</v>
      </c>
      <c r="D51" s="17">
        <v>300</v>
      </c>
      <c r="E51" s="17">
        <v>31.5</v>
      </c>
      <c r="F51" s="17">
        <v>300</v>
      </c>
      <c r="G51" s="17">
        <v>200</v>
      </c>
      <c r="H51" s="17">
        <v>200</v>
      </c>
      <c r="I51" s="17">
        <v>200</v>
      </c>
    </row>
    <row r="52" spans="1:9">
      <c r="C52">
        <v>632</v>
      </c>
      <c r="D52" s="17">
        <v>1400</v>
      </c>
      <c r="E52" s="17">
        <v>1340.59</v>
      </c>
      <c r="F52" s="17">
        <v>1300</v>
      </c>
      <c r="G52" s="17">
        <v>1200</v>
      </c>
      <c r="H52" s="17">
        <v>1200</v>
      </c>
      <c r="I52" s="17">
        <v>1200</v>
      </c>
    </row>
    <row r="53" spans="1:9">
      <c r="C53">
        <v>633</v>
      </c>
      <c r="D53" s="17">
        <v>2300</v>
      </c>
      <c r="E53" s="17">
        <v>1900.95</v>
      </c>
      <c r="F53" s="17">
        <v>2500</v>
      </c>
      <c r="G53" s="17">
        <v>4400</v>
      </c>
      <c r="H53" s="17">
        <v>2700</v>
      </c>
      <c r="I53" s="17">
        <v>2900</v>
      </c>
    </row>
    <row r="54" spans="1:9">
      <c r="C54">
        <v>634</v>
      </c>
      <c r="D54" s="17">
        <v>4500</v>
      </c>
      <c r="E54" s="17">
        <v>4510.93</v>
      </c>
      <c r="F54" s="17">
        <v>4700</v>
      </c>
      <c r="G54" s="17">
        <v>5000</v>
      </c>
      <c r="H54" s="17">
        <v>5700</v>
      </c>
      <c r="I54" s="17">
        <v>5000</v>
      </c>
    </row>
    <row r="55" spans="1:9">
      <c r="C55">
        <v>635</v>
      </c>
      <c r="D55" s="17">
        <v>2900</v>
      </c>
      <c r="E55" s="17">
        <v>2711.46</v>
      </c>
      <c r="F55" s="17">
        <v>2000</v>
      </c>
      <c r="G55" s="17">
        <v>3000</v>
      </c>
      <c r="H55" s="17">
        <v>3000</v>
      </c>
      <c r="I55" s="17">
        <v>2300</v>
      </c>
    </row>
    <row r="56" spans="1:9">
      <c r="C56">
        <v>637</v>
      </c>
      <c r="D56" s="17">
        <v>11440</v>
      </c>
      <c r="E56" s="17">
        <v>11431.08</v>
      </c>
      <c r="F56" s="17">
        <v>9500</v>
      </c>
      <c r="G56" s="17">
        <v>8300</v>
      </c>
      <c r="H56" s="17">
        <v>7800</v>
      </c>
      <c r="I56" s="17">
        <v>9000</v>
      </c>
    </row>
    <row r="57" spans="1:9">
      <c r="C57">
        <v>642</v>
      </c>
      <c r="D57" s="17">
        <v>2330</v>
      </c>
      <c r="E57" s="17">
        <v>2329.2399999999998</v>
      </c>
      <c r="F57" s="32">
        <v>500</v>
      </c>
      <c r="G57" s="32">
        <v>350</v>
      </c>
      <c r="H57" s="32">
        <v>350</v>
      </c>
      <c r="I57" s="32">
        <v>500</v>
      </c>
    </row>
    <row r="58" spans="1:9">
      <c r="C58" s="35" t="s">
        <v>38</v>
      </c>
      <c r="D58" s="20">
        <f t="shared" ref="D58:I58" si="4">SUM(D49:D57)</f>
        <v>226570</v>
      </c>
      <c r="E58" s="20">
        <f t="shared" si="4"/>
        <v>225710.28999999998</v>
      </c>
      <c r="F58" s="20">
        <f t="shared" si="4"/>
        <v>215800</v>
      </c>
      <c r="G58" s="20">
        <f t="shared" si="4"/>
        <v>176060</v>
      </c>
      <c r="H58" s="20">
        <f t="shared" si="4"/>
        <v>174560</v>
      </c>
      <c r="I58" s="20">
        <f t="shared" si="4"/>
        <v>196950</v>
      </c>
    </row>
    <row r="59" spans="1:9">
      <c r="D59" s="17"/>
      <c r="E59" s="17"/>
    </row>
    <row r="60" spans="1:9">
      <c r="A60">
        <v>6</v>
      </c>
      <c r="B60" t="s">
        <v>43</v>
      </c>
      <c r="C60">
        <v>632</v>
      </c>
      <c r="D60" s="17">
        <v>2000</v>
      </c>
      <c r="E60" s="17">
        <v>1459.31</v>
      </c>
      <c r="F60" s="17">
        <v>600</v>
      </c>
      <c r="G60" s="17">
        <v>600</v>
      </c>
      <c r="H60" s="17">
        <v>600</v>
      </c>
      <c r="I60" s="17">
        <v>600</v>
      </c>
    </row>
    <row r="61" spans="1:9">
      <c r="C61">
        <v>633</v>
      </c>
      <c r="D61" s="17">
        <v>400</v>
      </c>
      <c r="E61" s="17">
        <v>249.58</v>
      </c>
      <c r="F61" s="17">
        <v>900</v>
      </c>
      <c r="G61" s="17">
        <v>800</v>
      </c>
      <c r="H61" s="17">
        <v>800</v>
      </c>
      <c r="I61" s="17">
        <v>800</v>
      </c>
    </row>
    <row r="62" spans="1:9">
      <c r="C62">
        <v>634</v>
      </c>
      <c r="D62" s="17">
        <v>2500</v>
      </c>
      <c r="E62" s="17">
        <v>75</v>
      </c>
      <c r="F62" s="17">
        <v>2000</v>
      </c>
      <c r="G62" s="17">
        <v>1600</v>
      </c>
      <c r="H62" s="17">
        <v>1600</v>
      </c>
      <c r="I62" s="17">
        <v>1600</v>
      </c>
    </row>
    <row r="63" spans="1:9">
      <c r="C63">
        <v>635</v>
      </c>
      <c r="D63" s="17">
        <v>1000</v>
      </c>
      <c r="E63" s="17">
        <v>0</v>
      </c>
      <c r="F63" s="17">
        <v>500</v>
      </c>
      <c r="G63" s="17">
        <v>500</v>
      </c>
      <c r="H63" s="17">
        <v>500</v>
      </c>
      <c r="I63" s="17">
        <v>500</v>
      </c>
    </row>
    <row r="64" spans="1:9">
      <c r="C64">
        <v>637</v>
      </c>
      <c r="D64" s="17">
        <v>1900</v>
      </c>
      <c r="E64" s="17">
        <v>1731.72</v>
      </c>
      <c r="F64" s="17">
        <v>1950</v>
      </c>
      <c r="G64" s="17">
        <v>1900</v>
      </c>
      <c r="H64" s="17">
        <v>1900</v>
      </c>
      <c r="I64" s="17">
        <v>1900</v>
      </c>
    </row>
    <row r="65" spans="1:9">
      <c r="C65" s="35" t="s">
        <v>38</v>
      </c>
      <c r="D65" s="20">
        <f t="shared" ref="D65:I65" si="5">SUM(D60:D64)</f>
        <v>7800</v>
      </c>
      <c r="E65" s="20">
        <f t="shared" si="5"/>
        <v>3515.6099999999997</v>
      </c>
      <c r="F65" s="20">
        <f t="shared" si="5"/>
        <v>5950</v>
      </c>
      <c r="G65" s="20">
        <f t="shared" si="5"/>
        <v>5400</v>
      </c>
      <c r="H65" s="20">
        <f t="shared" si="5"/>
        <v>5400</v>
      </c>
      <c r="I65" s="20">
        <f t="shared" si="5"/>
        <v>5400</v>
      </c>
    </row>
    <row r="66" spans="1:9">
      <c r="D66" s="17"/>
      <c r="E66" s="17"/>
    </row>
    <row r="67" spans="1:9">
      <c r="A67">
        <v>7</v>
      </c>
      <c r="B67" t="s">
        <v>44</v>
      </c>
      <c r="C67">
        <v>61</v>
      </c>
      <c r="D67" s="17">
        <v>279760</v>
      </c>
      <c r="E67" s="17">
        <v>279753.15000000002</v>
      </c>
      <c r="F67" s="17">
        <v>296500</v>
      </c>
      <c r="G67" s="17">
        <v>303800</v>
      </c>
      <c r="H67" s="17">
        <v>303800</v>
      </c>
      <c r="I67" s="17">
        <v>303800</v>
      </c>
    </row>
    <row r="68" spans="1:9">
      <c r="C68">
        <v>62</v>
      </c>
      <c r="D68" s="17">
        <v>98910</v>
      </c>
      <c r="E68" s="17">
        <v>98305.430000000008</v>
      </c>
      <c r="F68" s="17">
        <v>105300</v>
      </c>
      <c r="G68" s="17">
        <v>104880</v>
      </c>
      <c r="H68" s="17">
        <v>105060</v>
      </c>
      <c r="I68" s="17">
        <v>104920</v>
      </c>
    </row>
    <row r="69" spans="1:9">
      <c r="C69">
        <v>632</v>
      </c>
      <c r="D69" s="17">
        <v>52100</v>
      </c>
      <c r="E69" s="17">
        <v>45591.16</v>
      </c>
      <c r="F69" s="17">
        <v>55800</v>
      </c>
      <c r="G69" s="17">
        <v>56200</v>
      </c>
      <c r="H69" s="17">
        <v>57300</v>
      </c>
      <c r="I69" s="17">
        <v>56300</v>
      </c>
    </row>
    <row r="70" spans="1:9">
      <c r="C70">
        <v>633</v>
      </c>
      <c r="D70" s="17">
        <v>26534</v>
      </c>
      <c r="E70" s="17">
        <v>22395.929999999997</v>
      </c>
      <c r="F70" s="17">
        <v>16571</v>
      </c>
      <c r="G70" s="17">
        <v>13930</v>
      </c>
      <c r="H70" s="17">
        <v>14950</v>
      </c>
      <c r="I70" s="17">
        <v>14160</v>
      </c>
    </row>
    <row r="71" spans="1:9">
      <c r="C71">
        <v>635</v>
      </c>
      <c r="D71" s="17">
        <v>700</v>
      </c>
      <c r="E71" s="17">
        <v>619.07999999999993</v>
      </c>
      <c r="F71" s="17">
        <v>21600</v>
      </c>
      <c r="G71" s="17">
        <v>23650</v>
      </c>
      <c r="H71" s="17">
        <v>23900</v>
      </c>
      <c r="I71" s="17">
        <v>22800</v>
      </c>
    </row>
    <row r="72" spans="1:9">
      <c r="C72">
        <v>636</v>
      </c>
      <c r="D72" s="17">
        <v>5400</v>
      </c>
      <c r="E72" s="17">
        <v>5370.6</v>
      </c>
      <c r="F72" s="17">
        <v>7000</v>
      </c>
      <c r="G72" s="17">
        <v>6000</v>
      </c>
      <c r="H72" s="17">
        <v>6000</v>
      </c>
      <c r="I72" s="17">
        <v>6000</v>
      </c>
    </row>
    <row r="73" spans="1:9">
      <c r="C73">
        <v>637</v>
      </c>
      <c r="D73" s="17">
        <v>5926</v>
      </c>
      <c r="E73" s="17">
        <v>5595.17</v>
      </c>
      <c r="F73" s="17">
        <v>9909</v>
      </c>
      <c r="G73" s="17">
        <v>9350</v>
      </c>
      <c r="H73" s="17">
        <v>9350</v>
      </c>
      <c r="I73" s="17">
        <v>9350</v>
      </c>
    </row>
    <row r="74" spans="1:9">
      <c r="C74">
        <v>642</v>
      </c>
      <c r="D74" s="17">
        <v>12620</v>
      </c>
      <c r="E74" s="17">
        <v>3420</v>
      </c>
      <c r="F74" s="17">
        <v>5000</v>
      </c>
      <c r="G74" s="17">
        <v>4600</v>
      </c>
      <c r="H74" s="17">
        <v>5600</v>
      </c>
      <c r="I74" s="17">
        <v>6600</v>
      </c>
    </row>
    <row r="75" spans="1:9">
      <c r="C75">
        <v>711</v>
      </c>
      <c r="D75" s="17">
        <v>0</v>
      </c>
      <c r="E75" s="17">
        <v>0</v>
      </c>
      <c r="F75" s="17">
        <v>0</v>
      </c>
      <c r="G75" s="17">
        <v>5000</v>
      </c>
      <c r="H75" s="17">
        <v>5000</v>
      </c>
      <c r="I75" s="17">
        <v>5000</v>
      </c>
    </row>
    <row r="76" spans="1:9">
      <c r="C76" s="35" t="s">
        <v>38</v>
      </c>
      <c r="D76" s="20">
        <f t="shared" ref="D76:I76" si="6">SUM(D67:D75)</f>
        <v>481950</v>
      </c>
      <c r="E76" s="20">
        <f t="shared" si="6"/>
        <v>461050.51999999996</v>
      </c>
      <c r="F76" s="20">
        <f t="shared" si="6"/>
        <v>517680</v>
      </c>
      <c r="G76" s="20">
        <f t="shared" si="6"/>
        <v>527410</v>
      </c>
      <c r="H76" s="20">
        <f t="shared" si="6"/>
        <v>530960</v>
      </c>
      <c r="I76" s="20">
        <f t="shared" si="6"/>
        <v>528930</v>
      </c>
    </row>
    <row r="77" spans="1:9">
      <c r="D77" s="17"/>
      <c r="E77" s="17"/>
    </row>
    <row r="78" spans="1:9">
      <c r="A78">
        <v>8</v>
      </c>
      <c r="B78" t="s">
        <v>45</v>
      </c>
      <c r="C78">
        <v>61</v>
      </c>
      <c r="D78" s="17">
        <v>10930</v>
      </c>
      <c r="E78" s="17">
        <v>10925.95</v>
      </c>
      <c r="F78" s="17">
        <v>10000</v>
      </c>
      <c r="G78" s="17">
        <v>10000</v>
      </c>
      <c r="H78" s="17">
        <v>10000</v>
      </c>
      <c r="I78" s="17">
        <v>11000</v>
      </c>
    </row>
    <row r="79" spans="1:9">
      <c r="C79">
        <v>62</v>
      </c>
      <c r="D79" s="17">
        <v>3740</v>
      </c>
      <c r="E79" s="17">
        <v>3732.7200000000003</v>
      </c>
      <c r="F79" s="17">
        <v>4000</v>
      </c>
      <c r="G79" s="17">
        <v>4000</v>
      </c>
      <c r="H79" s="17">
        <v>4000</v>
      </c>
      <c r="I79" s="17">
        <v>4000</v>
      </c>
    </row>
    <row r="80" spans="1:9">
      <c r="C80">
        <v>633</v>
      </c>
      <c r="D80" s="17">
        <v>10670</v>
      </c>
      <c r="E80" s="17">
        <v>10406.869999999999</v>
      </c>
      <c r="F80" s="17">
        <v>14657</v>
      </c>
      <c r="G80" s="17">
        <v>6650</v>
      </c>
      <c r="H80" s="17">
        <v>7650</v>
      </c>
      <c r="I80" s="17">
        <v>13650</v>
      </c>
    </row>
    <row r="81" spans="1:11">
      <c r="C81">
        <v>634</v>
      </c>
      <c r="D81" s="17">
        <v>5000</v>
      </c>
      <c r="E81" s="17">
        <v>5863.21</v>
      </c>
      <c r="F81" s="17">
        <v>5500</v>
      </c>
      <c r="G81" s="17">
        <v>7000</v>
      </c>
      <c r="H81" s="17">
        <v>7000</v>
      </c>
      <c r="I81" s="17">
        <v>7000</v>
      </c>
      <c r="K81" s="36"/>
    </row>
    <row r="82" spans="1:11">
      <c r="C82">
        <v>642</v>
      </c>
      <c r="D82" s="17">
        <v>1000</v>
      </c>
      <c r="E82" s="17">
        <v>0</v>
      </c>
      <c r="F82" s="17">
        <v>0</v>
      </c>
      <c r="G82" s="17">
        <v>1000</v>
      </c>
      <c r="H82" s="17">
        <v>1000</v>
      </c>
      <c r="I82" s="17">
        <v>1000</v>
      </c>
      <c r="K82" s="36"/>
    </row>
    <row r="83" spans="1:11">
      <c r="C83" s="35" t="s">
        <v>38</v>
      </c>
      <c r="D83" s="20">
        <f t="shared" ref="D83:I83" si="7">SUM(D78:D82)</f>
        <v>31340</v>
      </c>
      <c r="E83" s="20">
        <f t="shared" si="7"/>
        <v>30928.75</v>
      </c>
      <c r="F83" s="20">
        <f t="shared" si="7"/>
        <v>34157</v>
      </c>
      <c r="G83" s="20">
        <f t="shared" si="7"/>
        <v>28650</v>
      </c>
      <c r="H83" s="20">
        <f t="shared" si="7"/>
        <v>29650</v>
      </c>
      <c r="I83" s="20">
        <f t="shared" si="7"/>
        <v>36650</v>
      </c>
    </row>
    <row r="84" spans="1:11">
      <c r="D84" s="17"/>
      <c r="E84" s="17"/>
    </row>
    <row r="85" spans="1:11">
      <c r="A85">
        <v>9</v>
      </c>
      <c r="B85" t="s">
        <v>46</v>
      </c>
      <c r="C85">
        <v>61</v>
      </c>
      <c r="D85" s="17">
        <v>85061</v>
      </c>
      <c r="E85" s="17">
        <v>85005.759999999995</v>
      </c>
      <c r="F85" s="17">
        <v>95224</v>
      </c>
      <c r="G85" s="17">
        <v>88000</v>
      </c>
      <c r="H85" s="17">
        <v>88000</v>
      </c>
      <c r="I85" s="17">
        <v>88000</v>
      </c>
    </row>
    <row r="86" spans="1:11">
      <c r="C86">
        <v>62</v>
      </c>
      <c r="D86" s="17">
        <v>29146</v>
      </c>
      <c r="E86" s="17">
        <v>29028.449999999997</v>
      </c>
      <c r="F86" s="17">
        <v>33225</v>
      </c>
      <c r="G86" s="17">
        <v>31500</v>
      </c>
      <c r="H86" s="17">
        <v>31400</v>
      </c>
      <c r="I86" s="17">
        <v>31350</v>
      </c>
    </row>
    <row r="87" spans="1:11">
      <c r="C87">
        <v>632</v>
      </c>
      <c r="D87" s="17">
        <v>15200</v>
      </c>
      <c r="E87" s="17">
        <v>12950.409999999998</v>
      </c>
      <c r="F87" s="17">
        <v>15000</v>
      </c>
      <c r="G87" s="17">
        <v>13340</v>
      </c>
      <c r="H87" s="17">
        <v>13340</v>
      </c>
      <c r="I87" s="17">
        <v>13340</v>
      </c>
    </row>
    <row r="88" spans="1:11">
      <c r="C88">
        <v>633</v>
      </c>
      <c r="D88" s="17">
        <v>1800</v>
      </c>
      <c r="E88" s="17">
        <v>1152.79</v>
      </c>
      <c r="F88" s="17">
        <v>2207</v>
      </c>
      <c r="G88" s="17">
        <v>3000</v>
      </c>
      <c r="H88" s="17">
        <v>3600</v>
      </c>
      <c r="I88" s="17">
        <v>3600</v>
      </c>
    </row>
    <row r="89" spans="1:11">
      <c r="C89">
        <v>635</v>
      </c>
      <c r="D89" s="17">
        <v>373</v>
      </c>
      <c r="E89" s="17">
        <v>264.10000000000002</v>
      </c>
      <c r="F89" s="17">
        <v>700</v>
      </c>
      <c r="G89" s="17">
        <v>3000</v>
      </c>
      <c r="H89" s="17">
        <v>3000</v>
      </c>
      <c r="I89" s="17">
        <v>3000</v>
      </c>
    </row>
    <row r="90" spans="1:11">
      <c r="C90">
        <v>637</v>
      </c>
      <c r="D90" s="17">
        <v>60774</v>
      </c>
      <c r="E90" s="17">
        <v>58681.590000000004</v>
      </c>
      <c r="F90" s="17">
        <v>208100</v>
      </c>
      <c r="G90" s="17">
        <v>45100</v>
      </c>
      <c r="H90" s="17">
        <v>45100</v>
      </c>
      <c r="I90" s="17">
        <v>46100</v>
      </c>
    </row>
    <row r="91" spans="1:11">
      <c r="C91">
        <v>642</v>
      </c>
      <c r="D91" s="17">
        <v>21564</v>
      </c>
      <c r="E91" s="17">
        <v>21002.720000000001</v>
      </c>
      <c r="F91" s="17">
        <v>10829</v>
      </c>
      <c r="G91" s="17">
        <v>24400</v>
      </c>
      <c r="H91" s="17">
        <v>29900</v>
      </c>
      <c r="I91" s="17">
        <v>35900</v>
      </c>
    </row>
    <row r="92" spans="1:11">
      <c r="C92">
        <v>7</v>
      </c>
      <c r="D92" s="17">
        <v>930209</v>
      </c>
      <c r="E92" s="17">
        <v>930199.2300000001</v>
      </c>
      <c r="F92" s="17">
        <v>20983</v>
      </c>
    </row>
    <row r="93" spans="1:11">
      <c r="C93" s="35" t="s">
        <v>38</v>
      </c>
      <c r="D93" s="20">
        <f t="shared" ref="D93:I93" si="8">SUM(D85:D92)</f>
        <v>1144127</v>
      </c>
      <c r="E93" s="20">
        <f t="shared" si="8"/>
        <v>1138285.05</v>
      </c>
      <c r="F93" s="20">
        <f t="shared" si="8"/>
        <v>386268</v>
      </c>
      <c r="G93" s="20">
        <f t="shared" si="8"/>
        <v>208340</v>
      </c>
      <c r="H93" s="20">
        <f t="shared" si="8"/>
        <v>214340</v>
      </c>
      <c r="I93" s="20">
        <f t="shared" si="8"/>
        <v>221290</v>
      </c>
    </row>
    <row r="94" spans="1:11">
      <c r="D94" s="17"/>
      <c r="E94" s="17"/>
    </row>
    <row r="95" spans="1:11">
      <c r="B95" s="1" t="s">
        <v>26</v>
      </c>
      <c r="D95" t="s">
        <v>27</v>
      </c>
      <c r="E95" t="s">
        <v>28</v>
      </c>
      <c r="F95" s="1" t="s">
        <v>29</v>
      </c>
      <c r="G95">
        <v>2016</v>
      </c>
      <c r="H95">
        <v>2017</v>
      </c>
      <c r="I95">
        <v>2018</v>
      </c>
    </row>
    <row r="96" spans="1:11">
      <c r="A96">
        <v>10</v>
      </c>
      <c r="B96" t="s">
        <v>47</v>
      </c>
      <c r="C96">
        <v>62</v>
      </c>
      <c r="D96" s="17">
        <v>1600</v>
      </c>
      <c r="E96" s="17">
        <v>1995.41</v>
      </c>
      <c r="F96" s="17">
        <v>472</v>
      </c>
      <c r="G96" s="17">
        <v>470</v>
      </c>
      <c r="H96" s="17">
        <v>470</v>
      </c>
      <c r="I96" s="17">
        <v>470</v>
      </c>
    </row>
    <row r="97" spans="2:11">
      <c r="C97">
        <v>631</v>
      </c>
      <c r="D97" s="17">
        <v>0</v>
      </c>
      <c r="E97" s="17">
        <v>0</v>
      </c>
      <c r="F97" s="17">
        <v>0</v>
      </c>
      <c r="G97" s="17">
        <v>50</v>
      </c>
      <c r="H97" s="17">
        <v>50</v>
      </c>
      <c r="I97" s="17">
        <v>50</v>
      </c>
    </row>
    <row r="98" spans="2:11">
      <c r="C98">
        <v>632</v>
      </c>
      <c r="D98" s="17">
        <v>230</v>
      </c>
      <c r="E98" s="17">
        <v>411.95000000000005</v>
      </c>
      <c r="F98" s="17">
        <v>68</v>
      </c>
      <c r="G98" s="17">
        <v>71</v>
      </c>
      <c r="H98" s="17">
        <v>71</v>
      </c>
      <c r="I98" s="17">
        <v>71</v>
      </c>
    </row>
    <row r="99" spans="2:11">
      <c r="C99">
        <v>633</v>
      </c>
      <c r="D99" s="17">
        <v>770</v>
      </c>
      <c r="E99" s="17">
        <v>1077.58</v>
      </c>
      <c r="F99" s="17">
        <v>290</v>
      </c>
      <c r="G99" s="17">
        <v>300</v>
      </c>
      <c r="H99" s="17">
        <v>300</v>
      </c>
      <c r="I99" s="17">
        <v>300</v>
      </c>
      <c r="K99" s="36"/>
    </row>
    <row r="100" spans="2:11">
      <c r="C100">
        <v>634</v>
      </c>
      <c r="D100" s="17">
        <v>100</v>
      </c>
      <c r="E100" s="17">
        <v>98.76</v>
      </c>
      <c r="F100" s="17">
        <v>24</v>
      </c>
      <c r="G100" s="17">
        <v>24</v>
      </c>
      <c r="H100" s="17">
        <v>24</v>
      </c>
      <c r="I100" s="17">
        <v>25</v>
      </c>
      <c r="K100" s="36"/>
    </row>
    <row r="101" spans="2:11">
      <c r="C101">
        <v>636</v>
      </c>
      <c r="D101" s="17">
        <v>600</v>
      </c>
      <c r="E101" s="17">
        <v>850</v>
      </c>
      <c r="F101" s="17">
        <v>220</v>
      </c>
      <c r="G101" s="17">
        <v>220</v>
      </c>
      <c r="H101" s="17">
        <v>220</v>
      </c>
      <c r="I101" s="17">
        <v>220</v>
      </c>
    </row>
    <row r="102" spans="2:11">
      <c r="C102">
        <v>637</v>
      </c>
      <c r="D102" s="17">
        <v>13538</v>
      </c>
      <c r="E102" s="17">
        <v>16962.039999999997</v>
      </c>
      <c r="F102" s="17">
        <v>2624</v>
      </c>
      <c r="G102" s="17">
        <v>2670</v>
      </c>
      <c r="H102" s="17">
        <v>2670</v>
      </c>
      <c r="I102" s="17">
        <v>2670</v>
      </c>
    </row>
    <row r="103" spans="2:11">
      <c r="C103" s="35" t="s">
        <v>38</v>
      </c>
      <c r="D103" s="20">
        <f t="shared" ref="D103:I103" si="9">SUM(D96:D102)</f>
        <v>16838</v>
      </c>
      <c r="E103" s="20">
        <f t="shared" si="9"/>
        <v>21395.739999999998</v>
      </c>
      <c r="F103" s="20">
        <f t="shared" si="9"/>
        <v>3698</v>
      </c>
      <c r="G103" s="20">
        <f t="shared" si="9"/>
        <v>3805</v>
      </c>
      <c r="H103" s="20">
        <f t="shared" si="9"/>
        <v>3805</v>
      </c>
      <c r="I103" s="20">
        <f t="shared" si="9"/>
        <v>3806</v>
      </c>
    </row>
    <row r="104" spans="2:11">
      <c r="D104" s="17"/>
      <c r="E104" s="17"/>
    </row>
    <row r="105" spans="2:11">
      <c r="B105" s="1" t="s">
        <v>48</v>
      </c>
      <c r="C105">
        <v>61</v>
      </c>
      <c r="D105" s="17">
        <f t="shared" ref="D105:I105" si="10">D96+D85+D78+D67+D49+D38+D28+D4</f>
        <v>1040709</v>
      </c>
      <c r="E105" s="17">
        <f t="shared" si="10"/>
        <v>1001405.04</v>
      </c>
      <c r="F105" s="17">
        <f t="shared" si="10"/>
        <v>1055596</v>
      </c>
      <c r="G105" s="17">
        <f t="shared" si="10"/>
        <v>1004800</v>
      </c>
      <c r="H105" s="17">
        <f t="shared" si="10"/>
        <v>1005800</v>
      </c>
      <c r="I105" s="17">
        <f t="shared" si="10"/>
        <v>1045320</v>
      </c>
      <c r="K105" s="30" t="s">
        <v>4</v>
      </c>
    </row>
    <row r="106" spans="2:11">
      <c r="C106">
        <v>62</v>
      </c>
      <c r="D106" s="17">
        <f>D86+D79+D68+D50+D39+D29+D5</f>
        <v>368306</v>
      </c>
      <c r="E106" s="17">
        <f>E86+E79+E68+E50+E39+E29+E5</f>
        <v>347270.57999999996</v>
      </c>
      <c r="F106" s="17">
        <f>F86+F79+F68+F50+F39+F29+F5</f>
        <v>370825</v>
      </c>
      <c r="G106" s="17">
        <f>G86+G79+G68+G50+G39+G29+G5</f>
        <v>343190</v>
      </c>
      <c r="H106" s="17">
        <f>H97+H86+H79+H68+H50+H39+H29+H5</f>
        <v>345740</v>
      </c>
      <c r="I106" s="17">
        <f>I97+I86+I79+I68+I50+I39+I29+I5</f>
        <v>370890</v>
      </c>
      <c r="K106" s="30" t="s">
        <v>5</v>
      </c>
    </row>
    <row r="107" spans="2:11">
      <c r="C107">
        <v>631</v>
      </c>
      <c r="D107" s="17">
        <f t="shared" ref="D107:I107" si="11">D97+D51+D6</f>
        <v>1500</v>
      </c>
      <c r="E107" s="17">
        <f t="shared" si="11"/>
        <v>1176.8</v>
      </c>
      <c r="F107" s="17">
        <f t="shared" si="11"/>
        <v>1800</v>
      </c>
      <c r="G107" s="17">
        <f t="shared" si="11"/>
        <v>2250</v>
      </c>
      <c r="H107" s="17">
        <f t="shared" si="11"/>
        <v>2250</v>
      </c>
      <c r="I107" s="17">
        <f t="shared" si="11"/>
        <v>2250</v>
      </c>
      <c r="K107" s="30" t="s">
        <v>6</v>
      </c>
    </row>
    <row r="108" spans="2:11">
      <c r="C108">
        <v>632</v>
      </c>
      <c r="D108" s="17">
        <f t="shared" ref="D108:I108" si="12">D98+D87+D69+D60+D52+D30+D7</f>
        <v>263860</v>
      </c>
      <c r="E108" s="17">
        <f t="shared" si="12"/>
        <v>230497.94</v>
      </c>
      <c r="F108" s="17">
        <f t="shared" si="12"/>
        <v>277368</v>
      </c>
      <c r="G108" s="17">
        <f t="shared" si="12"/>
        <v>273211</v>
      </c>
      <c r="H108" s="17">
        <f t="shared" si="12"/>
        <v>270311</v>
      </c>
      <c r="I108" s="17">
        <f t="shared" si="12"/>
        <v>263211</v>
      </c>
      <c r="K108" s="30" t="s">
        <v>7</v>
      </c>
    </row>
    <row r="109" spans="2:11">
      <c r="C109">
        <v>633</v>
      </c>
      <c r="D109" s="17">
        <f t="shared" ref="D109:I109" si="13">D99+D88+D80+D70+D61+D53+D40+D31+D24+D8</f>
        <v>84807</v>
      </c>
      <c r="E109" s="17">
        <f t="shared" si="13"/>
        <v>70876.789999999994</v>
      </c>
      <c r="F109" s="17">
        <f t="shared" si="13"/>
        <v>75685</v>
      </c>
      <c r="G109" s="17">
        <f t="shared" si="13"/>
        <v>67460</v>
      </c>
      <c r="H109" s="17">
        <f t="shared" si="13"/>
        <v>70950</v>
      </c>
      <c r="I109" s="17">
        <f t="shared" si="13"/>
        <v>76700</v>
      </c>
      <c r="K109" s="30" t="s">
        <v>49</v>
      </c>
    </row>
    <row r="110" spans="2:11">
      <c r="C110">
        <v>634</v>
      </c>
      <c r="D110" s="17">
        <f t="shared" ref="D110:I110" si="14">D100+D81+D62+D54+D32+D9</f>
        <v>25470</v>
      </c>
      <c r="E110" s="17">
        <f t="shared" si="14"/>
        <v>19094.230000000003</v>
      </c>
      <c r="F110" s="17">
        <f t="shared" si="14"/>
        <v>21424</v>
      </c>
      <c r="G110" s="17">
        <f t="shared" si="14"/>
        <v>22024</v>
      </c>
      <c r="H110" s="17">
        <f t="shared" si="14"/>
        <v>22924</v>
      </c>
      <c r="I110" s="17">
        <f t="shared" si="14"/>
        <v>26025</v>
      </c>
      <c r="K110" s="30" t="s">
        <v>9</v>
      </c>
    </row>
    <row r="111" spans="2:11">
      <c r="C111">
        <v>635</v>
      </c>
      <c r="D111" s="17">
        <f t="shared" ref="D111:I111" si="15">D89+D71+D63+D55+D33+D10</f>
        <v>92193</v>
      </c>
      <c r="E111" s="17">
        <f t="shared" si="15"/>
        <v>69917.969999999987</v>
      </c>
      <c r="F111" s="17">
        <f t="shared" si="15"/>
        <v>97900</v>
      </c>
      <c r="G111" s="17">
        <f t="shared" si="15"/>
        <v>114850</v>
      </c>
      <c r="H111" s="17">
        <f t="shared" si="15"/>
        <v>121800</v>
      </c>
      <c r="I111" s="17">
        <f t="shared" si="15"/>
        <v>121200</v>
      </c>
      <c r="K111" s="30" t="s">
        <v>10</v>
      </c>
    </row>
    <row r="112" spans="2:11">
      <c r="C112">
        <v>636</v>
      </c>
      <c r="D112" s="17">
        <f t="shared" ref="D112:I112" si="16">D101+D72+D11</f>
        <v>10400</v>
      </c>
      <c r="E112" s="17">
        <f t="shared" si="16"/>
        <v>10570.35</v>
      </c>
      <c r="F112" s="17">
        <f t="shared" si="16"/>
        <v>11120</v>
      </c>
      <c r="G112" s="17">
        <f t="shared" si="16"/>
        <v>12020</v>
      </c>
      <c r="H112" s="17">
        <f t="shared" si="16"/>
        <v>12120</v>
      </c>
      <c r="I112" s="17">
        <f t="shared" si="16"/>
        <v>12120</v>
      </c>
      <c r="K112" s="30" t="s">
        <v>11</v>
      </c>
    </row>
    <row r="113" spans="2:14">
      <c r="C113">
        <v>637</v>
      </c>
      <c r="D113" s="17">
        <f t="shared" ref="D113:I113" si="17">D102+D90+D73+D64+D56+D41+D34+D25+D12</f>
        <v>603242</v>
      </c>
      <c r="E113" s="17">
        <f t="shared" si="17"/>
        <v>517214.47999999992</v>
      </c>
      <c r="F113" s="17">
        <f t="shared" si="17"/>
        <v>898488</v>
      </c>
      <c r="G113" s="17">
        <f t="shared" si="17"/>
        <v>579710</v>
      </c>
      <c r="H113" s="17">
        <f t="shared" si="17"/>
        <v>546810</v>
      </c>
      <c r="I113" s="17">
        <f t="shared" si="17"/>
        <v>536010</v>
      </c>
      <c r="K113" s="33" t="s">
        <v>63</v>
      </c>
    </row>
    <row r="114" spans="2:14">
      <c r="C114" s="37" t="s">
        <v>33</v>
      </c>
      <c r="D114" s="38">
        <f t="shared" ref="D114:I114" si="18">D13</f>
        <v>345430</v>
      </c>
      <c r="E114" s="38">
        <f t="shared" si="18"/>
        <v>272771.15000000002</v>
      </c>
      <c r="F114" s="38">
        <f t="shared" si="18"/>
        <v>512060</v>
      </c>
      <c r="G114" s="38">
        <f t="shared" si="18"/>
        <v>347000</v>
      </c>
      <c r="H114" s="38">
        <f t="shared" si="18"/>
        <v>318000</v>
      </c>
      <c r="I114" s="38">
        <f t="shared" si="18"/>
        <v>309000</v>
      </c>
      <c r="K114" s="30" t="s">
        <v>15</v>
      </c>
    </row>
    <row r="115" spans="2:14">
      <c r="C115">
        <v>642</v>
      </c>
      <c r="D115" s="17">
        <f t="shared" ref="D115:I115" si="19">D91+D82+D74+D57+D35+D14</f>
        <v>84079</v>
      </c>
      <c r="E115" s="17">
        <f t="shared" si="19"/>
        <v>56276.17</v>
      </c>
      <c r="F115" s="17">
        <f t="shared" si="19"/>
        <v>35449</v>
      </c>
      <c r="G115" s="17">
        <f t="shared" si="19"/>
        <v>62670</v>
      </c>
      <c r="H115" s="17">
        <f t="shared" si="19"/>
        <v>65170</v>
      </c>
      <c r="I115" s="17">
        <f t="shared" si="19"/>
        <v>53520</v>
      </c>
      <c r="K115" s="30" t="s">
        <v>50</v>
      </c>
    </row>
    <row r="116" spans="2:14">
      <c r="C116">
        <v>644</v>
      </c>
      <c r="D116" s="17">
        <f t="shared" ref="D116:I117" si="20">D15</f>
        <v>151000</v>
      </c>
      <c r="E116" s="17">
        <f t="shared" si="20"/>
        <v>130914.5</v>
      </c>
      <c r="F116" s="17">
        <f t="shared" si="20"/>
        <v>201000</v>
      </c>
      <c r="G116" s="17">
        <f t="shared" si="20"/>
        <v>101000</v>
      </c>
      <c r="H116" s="17">
        <f t="shared" si="20"/>
        <v>101000</v>
      </c>
      <c r="I116" s="17">
        <f t="shared" si="20"/>
        <v>101000</v>
      </c>
      <c r="K116" s="30" t="s">
        <v>17</v>
      </c>
    </row>
    <row r="117" spans="2:14">
      <c r="C117">
        <v>65</v>
      </c>
      <c r="D117" s="17">
        <f t="shared" si="20"/>
        <v>15988</v>
      </c>
      <c r="E117" s="17">
        <f t="shared" si="20"/>
        <v>7517.76</v>
      </c>
      <c r="F117" s="17">
        <f t="shared" si="20"/>
        <v>12605</v>
      </c>
      <c r="G117" s="17">
        <f t="shared" si="20"/>
        <v>10000</v>
      </c>
      <c r="H117" s="17">
        <f t="shared" si="20"/>
        <v>8000</v>
      </c>
      <c r="I117" s="17">
        <f t="shared" si="20"/>
        <v>6500</v>
      </c>
      <c r="K117" s="30" t="s">
        <v>18</v>
      </c>
      <c r="L117" s="32"/>
      <c r="M117" s="32"/>
      <c r="N117" s="32"/>
    </row>
    <row r="118" spans="2:14">
      <c r="C118">
        <v>711</v>
      </c>
      <c r="D118" s="17">
        <f t="shared" ref="D118:I118" si="21">D75+D17</f>
        <v>18150</v>
      </c>
      <c r="E118" s="17">
        <f t="shared" si="21"/>
        <v>10277.36</v>
      </c>
      <c r="F118" s="17">
        <f t="shared" si="21"/>
        <v>24381</v>
      </c>
      <c r="G118" s="17">
        <f t="shared" si="21"/>
        <v>43000</v>
      </c>
      <c r="H118" s="17">
        <f t="shared" si="21"/>
        <v>42000</v>
      </c>
      <c r="I118" s="17">
        <f t="shared" si="21"/>
        <v>21000</v>
      </c>
      <c r="K118" s="30" t="s">
        <v>19</v>
      </c>
    </row>
    <row r="119" spans="2:14">
      <c r="C119">
        <v>713</v>
      </c>
      <c r="D119" s="17">
        <f t="shared" ref="D119:I122" si="22">D18</f>
        <v>559951</v>
      </c>
      <c r="E119" s="17">
        <f t="shared" si="22"/>
        <v>368285.72</v>
      </c>
      <c r="F119" s="17">
        <f t="shared" si="22"/>
        <v>203873</v>
      </c>
      <c r="G119" s="17">
        <f t="shared" si="22"/>
        <v>300</v>
      </c>
      <c r="H119" s="17">
        <f t="shared" si="22"/>
        <v>0</v>
      </c>
      <c r="I119" s="17">
        <f t="shared" si="22"/>
        <v>0</v>
      </c>
      <c r="K119" s="30" t="s">
        <v>34</v>
      </c>
    </row>
    <row r="120" spans="2:14">
      <c r="C120">
        <v>717</v>
      </c>
      <c r="D120" s="17">
        <f t="shared" ref="D120:I120" si="23">D19+D92</f>
        <v>973608</v>
      </c>
      <c r="E120" s="17">
        <f t="shared" si="23"/>
        <v>944045.6100000001</v>
      </c>
      <c r="F120" s="17">
        <f t="shared" si="23"/>
        <v>31333</v>
      </c>
      <c r="G120" s="17">
        <f t="shared" si="23"/>
        <v>10000</v>
      </c>
      <c r="H120" s="17">
        <f t="shared" si="23"/>
        <v>29000</v>
      </c>
      <c r="I120" s="17">
        <f t="shared" si="23"/>
        <v>260000</v>
      </c>
      <c r="K120" s="30" t="s">
        <v>35</v>
      </c>
    </row>
    <row r="121" spans="2:14">
      <c r="C121">
        <v>821</v>
      </c>
      <c r="D121" s="17">
        <f t="shared" si="22"/>
        <v>206100</v>
      </c>
      <c r="E121" s="17">
        <f t="shared" si="22"/>
        <v>63928.68</v>
      </c>
      <c r="F121" s="17">
        <f t="shared" si="22"/>
        <v>160000</v>
      </c>
      <c r="G121" s="17">
        <f t="shared" si="22"/>
        <v>121000</v>
      </c>
      <c r="H121" s="17">
        <f t="shared" si="22"/>
        <v>121000</v>
      </c>
      <c r="I121" s="17">
        <f t="shared" si="22"/>
        <v>121000</v>
      </c>
      <c r="K121" s="30" t="s">
        <v>36</v>
      </c>
    </row>
    <row r="122" spans="2:14">
      <c r="C122">
        <v>824</v>
      </c>
      <c r="D122" s="17">
        <f t="shared" si="22"/>
        <v>3608</v>
      </c>
      <c r="E122" s="17">
        <f t="shared" si="22"/>
        <v>3095.68</v>
      </c>
      <c r="F122" s="17">
        <f t="shared" si="22"/>
        <v>5000</v>
      </c>
      <c r="G122" s="17">
        <f t="shared" si="22"/>
        <v>5900</v>
      </c>
      <c r="H122" s="17">
        <f t="shared" si="22"/>
        <v>0</v>
      </c>
      <c r="I122" s="17">
        <f t="shared" si="22"/>
        <v>0</v>
      </c>
      <c r="K122" s="30" t="s">
        <v>37</v>
      </c>
    </row>
    <row r="123" spans="2:14">
      <c r="B123" s="35" t="s">
        <v>51</v>
      </c>
      <c r="C123" s="35"/>
      <c r="D123" s="20">
        <f t="shared" ref="D123:I123" si="24">SUM(D105:D113)+SUM(D115:D122)</f>
        <v>4502971</v>
      </c>
      <c r="E123" s="20">
        <f t="shared" si="24"/>
        <v>3852365.66</v>
      </c>
      <c r="F123" s="20">
        <f t="shared" si="24"/>
        <v>3483847</v>
      </c>
      <c r="G123" s="20">
        <f t="shared" si="24"/>
        <v>2773385</v>
      </c>
      <c r="H123" s="20">
        <f t="shared" si="24"/>
        <v>2764875</v>
      </c>
      <c r="I123" s="20">
        <f t="shared" si="24"/>
        <v>3016746</v>
      </c>
    </row>
    <row r="124" spans="2:14" ht="5.25" customHeight="1"/>
    <row r="125" spans="2:14">
      <c r="B125" s="1" t="s">
        <v>52</v>
      </c>
      <c r="D125" s="17">
        <v>2704380</v>
      </c>
      <c r="E125" s="17">
        <v>2318100</v>
      </c>
      <c r="F125" s="17">
        <v>2558389</v>
      </c>
      <c r="G125" s="17">
        <v>2730000</v>
      </c>
      <c r="H125" s="17">
        <v>2740000</v>
      </c>
      <c r="I125" s="17">
        <v>2750000</v>
      </c>
      <c r="K125" s="17"/>
      <c r="L125" s="17"/>
      <c r="M125" s="17"/>
      <c r="N125" s="17"/>
    </row>
    <row r="127" spans="2:14" ht="15" customHeight="1">
      <c r="B127" s="35" t="s">
        <v>53</v>
      </c>
      <c r="C127" s="35"/>
      <c r="D127" s="39">
        <f t="shared" ref="D127:I127" si="25">D123+D125</f>
        <v>7207351</v>
      </c>
      <c r="E127" s="40">
        <f t="shared" si="25"/>
        <v>6170465.6600000001</v>
      </c>
      <c r="F127" s="40">
        <f t="shared" si="25"/>
        <v>6042236</v>
      </c>
      <c r="G127" s="40">
        <f t="shared" si="25"/>
        <v>5503385</v>
      </c>
      <c r="H127" s="40">
        <f t="shared" si="25"/>
        <v>5504875</v>
      </c>
      <c r="I127" s="41">
        <f t="shared" si="25"/>
        <v>5766746</v>
      </c>
    </row>
    <row r="128" spans="2:14" ht="6" customHeight="1">
      <c r="D128" s="42"/>
      <c r="E128" s="31"/>
      <c r="F128" s="43"/>
      <c r="G128" s="43"/>
      <c r="H128" s="43"/>
      <c r="I128" s="44"/>
    </row>
    <row r="129" spans="2:14" ht="15" customHeight="1">
      <c r="B129" s="1" t="s">
        <v>54</v>
      </c>
      <c r="D129" s="45">
        <f>D123-D122-D121-D120-D119-D118+D125</f>
        <v>5445934</v>
      </c>
      <c r="E129" s="43">
        <f t="shared" ref="E129:I129" si="26">E123-E122-E121-E120-E119-E118+E125</f>
        <v>4780832.6099999994</v>
      </c>
      <c r="F129" s="43">
        <f t="shared" si="26"/>
        <v>5617649</v>
      </c>
      <c r="G129" s="43">
        <f t="shared" si="26"/>
        <v>5323185</v>
      </c>
      <c r="H129" s="43">
        <f t="shared" si="26"/>
        <v>5312875</v>
      </c>
      <c r="I129" s="44">
        <f t="shared" si="26"/>
        <v>5364746</v>
      </c>
    </row>
    <row r="130" spans="2:14" ht="15" customHeight="1">
      <c r="B130" s="1" t="s">
        <v>55</v>
      </c>
      <c r="D130" s="45">
        <f>D118+D119+D120</f>
        <v>1551709</v>
      </c>
      <c r="E130" s="43">
        <f t="shared" ref="E130:I130" si="27">E118+E119+E120</f>
        <v>1322608.69</v>
      </c>
      <c r="F130" s="43">
        <f t="shared" si="27"/>
        <v>259587</v>
      </c>
      <c r="G130" s="43">
        <f t="shared" si="27"/>
        <v>53300</v>
      </c>
      <c r="H130" s="43">
        <f t="shared" si="27"/>
        <v>71000</v>
      </c>
      <c r="I130" s="44">
        <f t="shared" si="27"/>
        <v>281000</v>
      </c>
    </row>
    <row r="131" spans="2:14" ht="15" customHeight="1">
      <c r="B131" s="1" t="s">
        <v>56</v>
      </c>
      <c r="D131" s="46">
        <f>D121+D122</f>
        <v>209708</v>
      </c>
      <c r="E131" s="47">
        <f t="shared" ref="E131:I131" si="28">E121+E122</f>
        <v>67024.36</v>
      </c>
      <c r="F131" s="47">
        <f t="shared" si="28"/>
        <v>165000</v>
      </c>
      <c r="G131" s="47">
        <f t="shared" si="28"/>
        <v>126900</v>
      </c>
      <c r="H131" s="47">
        <f t="shared" si="28"/>
        <v>121000</v>
      </c>
      <c r="I131" s="48">
        <f t="shared" si="28"/>
        <v>121000</v>
      </c>
    </row>
    <row r="132" spans="2:14" ht="15" customHeight="1"/>
    <row r="134" spans="2:14">
      <c r="D134" s="39">
        <f t="shared" ref="D134:I134" si="29">SUM(D136:D141)</f>
        <v>7207341</v>
      </c>
      <c r="E134" s="40">
        <f t="shared" si="29"/>
        <v>6547920</v>
      </c>
      <c r="F134" s="40">
        <f t="shared" si="29"/>
        <v>6042276</v>
      </c>
      <c r="G134" s="40">
        <f t="shared" si="29"/>
        <v>5505425</v>
      </c>
      <c r="H134" s="40">
        <f t="shared" si="29"/>
        <v>5504230</v>
      </c>
      <c r="I134" s="41">
        <f t="shared" si="29"/>
        <v>5766700</v>
      </c>
    </row>
    <row r="135" spans="2:14" ht="6" customHeight="1">
      <c r="D135" s="45"/>
      <c r="E135" s="43"/>
      <c r="F135" s="43"/>
      <c r="G135" s="43"/>
      <c r="H135" s="43"/>
      <c r="I135" s="44"/>
    </row>
    <row r="136" spans="2:14">
      <c r="B136" s="1" t="s">
        <v>59</v>
      </c>
      <c r="D136" s="45">
        <v>3188010</v>
      </c>
      <c r="E136" s="43">
        <v>3035850</v>
      </c>
      <c r="F136" s="43">
        <f>3239920+78000</f>
        <v>3317920</v>
      </c>
      <c r="G136" s="43">
        <v>3464900</v>
      </c>
      <c r="H136" s="43">
        <v>3461200</v>
      </c>
      <c r="I136" s="44">
        <v>3474520</v>
      </c>
      <c r="K136" s="17"/>
      <c r="L136" s="17"/>
      <c r="M136" s="17"/>
      <c r="N136" s="17"/>
    </row>
    <row r="137" spans="2:14">
      <c r="B137" s="1" t="s">
        <v>60</v>
      </c>
      <c r="D137" s="45">
        <v>320260</v>
      </c>
      <c r="E137" s="43">
        <v>245460</v>
      </c>
      <c r="F137" s="43">
        <f>228850+15000</f>
        <v>243850</v>
      </c>
      <c r="G137" s="43">
        <v>249900</v>
      </c>
      <c r="H137" s="43">
        <v>247500</v>
      </c>
      <c r="I137" s="44">
        <v>244150</v>
      </c>
      <c r="K137" s="17"/>
      <c r="L137" s="17"/>
      <c r="M137" s="17"/>
      <c r="N137" s="17"/>
    </row>
    <row r="138" spans="2:14">
      <c r="B138" t="s">
        <v>61</v>
      </c>
      <c r="D138" s="45">
        <v>424001</v>
      </c>
      <c r="E138" s="43">
        <v>421370</v>
      </c>
      <c r="F138" s="43">
        <v>0</v>
      </c>
      <c r="G138" s="43">
        <v>0</v>
      </c>
      <c r="H138" s="43">
        <v>0</v>
      </c>
      <c r="I138" s="44">
        <v>250000</v>
      </c>
      <c r="K138" s="17"/>
      <c r="L138" s="17"/>
      <c r="M138" s="17"/>
      <c r="N138" s="17"/>
    </row>
    <row r="139" spans="2:14">
      <c r="B139" t="s">
        <v>57</v>
      </c>
      <c r="D139" s="45">
        <v>1256050</v>
      </c>
      <c r="E139" s="43">
        <v>1034820</v>
      </c>
      <c r="F139" s="43">
        <f>130000+245000+180000</f>
        <v>555000</v>
      </c>
      <c r="G139" s="43">
        <v>25</v>
      </c>
      <c r="H139" s="43">
        <v>30</v>
      </c>
      <c r="I139" s="44">
        <v>30</v>
      </c>
      <c r="K139" s="17"/>
      <c r="L139" s="17"/>
      <c r="M139" s="17"/>
      <c r="N139" s="17"/>
    </row>
    <row r="140" spans="2:14">
      <c r="B140" t="s">
        <v>58</v>
      </c>
      <c r="D140" s="45">
        <v>1525450</v>
      </c>
      <c r="E140" s="43">
        <v>1523670</v>
      </c>
      <c r="F140" s="43">
        <f>1448050+78456</f>
        <v>1526506</v>
      </c>
      <c r="G140" s="43">
        <f>1350600+140000</f>
        <v>1490600</v>
      </c>
      <c r="H140" s="43">
        <f>1380500+115000</f>
        <v>1495500</v>
      </c>
      <c r="I140" s="44">
        <f>1383000+115000</f>
        <v>1498000</v>
      </c>
    </row>
    <row r="141" spans="2:14">
      <c r="B141" t="s">
        <v>62</v>
      </c>
      <c r="D141" s="46">
        <v>493570</v>
      </c>
      <c r="E141" s="47">
        <v>286750</v>
      </c>
      <c r="F141" s="47">
        <v>399000</v>
      </c>
      <c r="G141" s="47">
        <v>300000</v>
      </c>
      <c r="H141" s="47">
        <v>300000</v>
      </c>
      <c r="I141" s="48">
        <v>300000</v>
      </c>
    </row>
  </sheetData>
  <pageMargins left="0.25" right="0.25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NB2</dc:creator>
  <cp:lastModifiedBy>NB2</cp:lastModifiedBy>
  <dcterms:created xsi:type="dcterms:W3CDTF">2015-08-25T16:48:36Z</dcterms:created>
  <dcterms:modified xsi:type="dcterms:W3CDTF">2015-08-26T12:06:48Z</dcterms:modified>
</cp:coreProperties>
</file>