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čerpanie rozpočtu 2021\"/>
    </mc:Choice>
  </mc:AlternateContent>
  <xr:revisionPtr revIDLastSave="0" documentId="13_ncr:1_{DB893EE0-6424-4997-8E82-0363D00834F2}" xr6:coauthVersionLast="47" xr6:coauthVersionMax="47" xr10:uidLastSave="{00000000-0000-0000-0000-000000000000}"/>
  <bookViews>
    <workbookView xWindow="-120" yWindow="-120" windowWidth="29040" windowHeight="15840" xr2:uid="{B3F11299-05E6-48E4-AAD6-71008CF9262A}"/>
  </bookViews>
  <sheets>
    <sheet name="čerpanie I.polrok 2020v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9" i="1" l="1"/>
  <c r="H654" i="1"/>
  <c r="G453" i="1"/>
  <c r="I201" i="1"/>
  <c r="I89" i="1"/>
  <c r="I22" i="1"/>
  <c r="H453" i="1" l="1"/>
  <c r="H428" i="1"/>
  <c r="H339" i="1"/>
  <c r="H336" i="1" s="1"/>
  <c r="H322" i="1"/>
  <c r="H316" i="1" s="1"/>
  <c r="H256" i="1"/>
  <c r="H253" i="1" s="1"/>
  <c r="H238" i="1"/>
  <c r="H227" i="1"/>
  <c r="H219" i="1"/>
  <c r="H166" i="1"/>
  <c r="H154" i="1"/>
  <c r="H131" i="1"/>
  <c r="H107" i="1"/>
  <c r="H104" i="1" s="1"/>
  <c r="H76" i="1"/>
  <c r="H16" i="1"/>
  <c r="H13" i="1" s="1"/>
  <c r="F453" i="1"/>
  <c r="F428" i="1"/>
  <c r="F339" i="1"/>
  <c r="F336" i="1" s="1"/>
  <c r="F322" i="1"/>
  <c r="F256" i="1"/>
  <c r="F253" i="1" s="1"/>
  <c r="F238" i="1"/>
  <c r="F227" i="1"/>
  <c r="F219" i="1"/>
  <c r="F166" i="1"/>
  <c r="F154" i="1"/>
  <c r="F131" i="1"/>
  <c r="F107" i="1"/>
  <c r="F104" i="1" s="1"/>
  <c r="F76" i="1"/>
  <c r="F16" i="1"/>
  <c r="F13" i="1" s="1"/>
  <c r="H503" i="1" l="1"/>
  <c r="F503" i="1"/>
  <c r="F615" i="1" l="1"/>
  <c r="I652" i="1"/>
  <c r="D652" i="1"/>
  <c r="I640" i="1"/>
  <c r="G636" i="1"/>
  <c r="I636" i="1" s="1"/>
  <c r="I635" i="1"/>
  <c r="I634" i="1"/>
  <c r="E612" i="1"/>
  <c r="D612" i="1"/>
  <c r="C612" i="1"/>
  <c r="I609" i="1"/>
  <c r="I608" i="1"/>
  <c r="I606" i="1"/>
  <c r="I604" i="1"/>
  <c r="I603" i="1"/>
  <c r="I597" i="1"/>
  <c r="I595" i="1"/>
  <c r="I582" i="1"/>
  <c r="E582" i="1"/>
  <c r="D582" i="1"/>
  <c r="C582" i="1"/>
  <c r="I579" i="1"/>
  <c r="I575" i="1"/>
  <c r="I570" i="1"/>
  <c r="I569" i="1"/>
  <c r="I564" i="1"/>
  <c r="I558" i="1"/>
  <c r="I555" i="1"/>
  <c r="I546" i="1"/>
  <c r="I545" i="1"/>
  <c r="I535" i="1"/>
  <c r="I533" i="1"/>
  <c r="I526" i="1"/>
  <c r="I525" i="1"/>
  <c r="I524" i="1"/>
  <c r="I522" i="1"/>
  <c r="I515" i="1"/>
  <c r="E515" i="1"/>
  <c r="D515" i="1"/>
  <c r="I499" i="1"/>
  <c r="I498" i="1"/>
  <c r="I497" i="1"/>
  <c r="I496" i="1"/>
  <c r="E496" i="1"/>
  <c r="D496" i="1"/>
  <c r="C496" i="1"/>
  <c r="I480" i="1"/>
  <c r="I479" i="1"/>
  <c r="I478" i="1"/>
  <c r="I477" i="1"/>
  <c r="E477" i="1"/>
  <c r="D477" i="1"/>
  <c r="C477" i="1"/>
  <c r="I475" i="1"/>
  <c r="I474" i="1"/>
  <c r="I473" i="1"/>
  <c r="I468" i="1"/>
  <c r="I466" i="1"/>
  <c r="I465" i="1"/>
  <c r="I464" i="1"/>
  <c r="E464" i="1"/>
  <c r="E453" i="1" s="1"/>
  <c r="D464" i="1"/>
  <c r="D453" i="1" s="1"/>
  <c r="C464" i="1"/>
  <c r="C453" i="1" s="1"/>
  <c r="I459" i="1"/>
  <c r="I457" i="1"/>
  <c r="I456" i="1"/>
  <c r="I444" i="1"/>
  <c r="I441" i="1"/>
  <c r="I440" i="1"/>
  <c r="I438" i="1"/>
  <c r="I437" i="1"/>
  <c r="I434" i="1"/>
  <c r="I433" i="1"/>
  <c r="I431" i="1"/>
  <c r="I430" i="1"/>
  <c r="I429" i="1"/>
  <c r="G428" i="1"/>
  <c r="E428" i="1"/>
  <c r="D428" i="1"/>
  <c r="C428" i="1"/>
  <c r="I422" i="1"/>
  <c r="I419" i="1"/>
  <c r="I418" i="1"/>
  <c r="I417" i="1"/>
  <c r="I416" i="1"/>
  <c r="I414" i="1"/>
  <c r="I407" i="1"/>
  <c r="I405" i="1"/>
  <c r="I404" i="1"/>
  <c r="I401" i="1"/>
  <c r="E401" i="1"/>
  <c r="D401" i="1"/>
  <c r="C401" i="1"/>
  <c r="I397" i="1"/>
  <c r="I396" i="1"/>
  <c r="I395" i="1"/>
  <c r="E395" i="1"/>
  <c r="D395" i="1"/>
  <c r="C395" i="1"/>
  <c r="I393" i="1"/>
  <c r="I392" i="1"/>
  <c r="I390" i="1"/>
  <c r="I389" i="1"/>
  <c r="I388" i="1"/>
  <c r="I373" i="1"/>
  <c r="E373" i="1"/>
  <c r="D373" i="1"/>
  <c r="C373" i="1"/>
  <c r="I367" i="1"/>
  <c r="I365" i="1"/>
  <c r="I355" i="1"/>
  <c r="I353" i="1"/>
  <c r="I351" i="1"/>
  <c r="I350" i="1"/>
  <c r="I348" i="1"/>
  <c r="I347" i="1"/>
  <c r="I346" i="1"/>
  <c r="I345" i="1"/>
  <c r="I344" i="1"/>
  <c r="I341" i="1"/>
  <c r="I340" i="1"/>
  <c r="G339" i="1"/>
  <c r="G336" i="1" s="1"/>
  <c r="E339" i="1"/>
  <c r="E336" i="1" s="1"/>
  <c r="D339" i="1"/>
  <c r="D336" i="1" s="1"/>
  <c r="C339" i="1"/>
  <c r="C336" i="1" s="1"/>
  <c r="I338" i="1"/>
  <c r="I337" i="1"/>
  <c r="I333" i="1"/>
  <c r="I330" i="1"/>
  <c r="I327" i="1"/>
  <c r="I326" i="1"/>
  <c r="I325" i="1"/>
  <c r="I324" i="1"/>
  <c r="I323" i="1"/>
  <c r="G322" i="1"/>
  <c r="G316" i="1" s="1"/>
  <c r="E322" i="1"/>
  <c r="E316" i="1" s="1"/>
  <c r="D322" i="1"/>
  <c r="D316" i="1" s="1"/>
  <c r="C322" i="1"/>
  <c r="C316" i="1" s="1"/>
  <c r="I318" i="1"/>
  <c r="I317" i="1"/>
  <c r="I312" i="1"/>
  <c r="I311" i="1"/>
  <c r="I309" i="1"/>
  <c r="I306" i="1"/>
  <c r="G305" i="1"/>
  <c r="I305" i="1" s="1"/>
  <c r="E305" i="1"/>
  <c r="D305" i="1"/>
  <c r="C305" i="1"/>
  <c r="I301" i="1"/>
  <c r="I300" i="1"/>
  <c r="I299" i="1"/>
  <c r="E294" i="1"/>
  <c r="D294" i="1"/>
  <c r="C294" i="1"/>
  <c r="I292" i="1"/>
  <c r="I291" i="1"/>
  <c r="I290" i="1"/>
  <c r="E290" i="1"/>
  <c r="D290" i="1"/>
  <c r="C290" i="1"/>
  <c r="I288" i="1"/>
  <c r="I286" i="1"/>
  <c r="I283" i="1"/>
  <c r="I282" i="1"/>
  <c r="I281" i="1"/>
  <c r="I280" i="1"/>
  <c r="I276" i="1"/>
  <c r="I275" i="1"/>
  <c r="I274" i="1"/>
  <c r="I273" i="1"/>
  <c r="E273" i="1"/>
  <c r="D273" i="1"/>
  <c r="C273" i="1"/>
  <c r="I269" i="1"/>
  <c r="I268" i="1"/>
  <c r="I266" i="1"/>
  <c r="I265" i="1"/>
  <c r="I264" i="1"/>
  <c r="I262" i="1"/>
  <c r="I258" i="1"/>
  <c r="I257" i="1"/>
  <c r="G256" i="1"/>
  <c r="G253" i="1" s="1"/>
  <c r="E256" i="1"/>
  <c r="E253" i="1" s="1"/>
  <c r="D256" i="1"/>
  <c r="D253" i="1" s="1"/>
  <c r="C256" i="1"/>
  <c r="C253" i="1" s="1"/>
  <c r="I255" i="1"/>
  <c r="I254" i="1"/>
  <c r="I250" i="1"/>
  <c r="I246" i="1"/>
  <c r="I245" i="1"/>
  <c r="I244" i="1"/>
  <c r="I243" i="1"/>
  <c r="I242" i="1"/>
  <c r="I241" i="1"/>
  <c r="G238" i="1"/>
  <c r="E238" i="1"/>
  <c r="D238" i="1"/>
  <c r="C238" i="1"/>
  <c r="I233" i="1"/>
  <c r="I232" i="1"/>
  <c r="I231" i="1"/>
  <c r="I229" i="1"/>
  <c r="I228" i="1"/>
  <c r="G227" i="1"/>
  <c r="I222" i="1"/>
  <c r="I221" i="1"/>
  <c r="I220" i="1"/>
  <c r="G219" i="1"/>
  <c r="E219" i="1"/>
  <c r="D219" i="1"/>
  <c r="C219" i="1"/>
  <c r="I214" i="1"/>
  <c r="I213" i="1"/>
  <c r="I212" i="1"/>
  <c r="I211" i="1"/>
  <c r="E211" i="1"/>
  <c r="D211" i="1"/>
  <c r="C211" i="1"/>
  <c r="I206" i="1"/>
  <c r="I205" i="1"/>
  <c r="I204" i="1"/>
  <c r="I203" i="1"/>
  <c r="I202" i="1"/>
  <c r="I200" i="1"/>
  <c r="I197" i="1"/>
  <c r="I196" i="1"/>
  <c r="E196" i="1"/>
  <c r="D196" i="1"/>
  <c r="C196" i="1"/>
  <c r="I195" i="1"/>
  <c r="I192" i="1"/>
  <c r="I191" i="1"/>
  <c r="E191" i="1"/>
  <c r="D191" i="1"/>
  <c r="C191" i="1"/>
  <c r="I188" i="1"/>
  <c r="I187" i="1"/>
  <c r="I174" i="1"/>
  <c r="I173" i="1"/>
  <c r="E172" i="1"/>
  <c r="D172" i="1"/>
  <c r="C172" i="1"/>
  <c r="I170" i="1"/>
  <c r="I169" i="1"/>
  <c r="I168" i="1"/>
  <c r="I167" i="1"/>
  <c r="G166" i="1"/>
  <c r="E166" i="1"/>
  <c r="D166" i="1"/>
  <c r="C166" i="1"/>
  <c r="I164" i="1"/>
  <c r="I163" i="1"/>
  <c r="I162" i="1"/>
  <c r="E162" i="1"/>
  <c r="D162" i="1"/>
  <c r="C162" i="1"/>
  <c r="I158" i="1"/>
  <c r="I157" i="1"/>
  <c r="I156" i="1"/>
  <c r="I155" i="1"/>
  <c r="G154" i="1"/>
  <c r="E154" i="1"/>
  <c r="D154" i="1"/>
  <c r="C154" i="1"/>
  <c r="I149" i="1"/>
  <c r="I148" i="1"/>
  <c r="I147" i="1"/>
  <c r="I145" i="1"/>
  <c r="I139" i="1"/>
  <c r="I138" i="1"/>
  <c r="I135" i="1"/>
  <c r="I134" i="1"/>
  <c r="I133" i="1"/>
  <c r="I132" i="1"/>
  <c r="G131" i="1"/>
  <c r="E131" i="1"/>
  <c r="D131" i="1"/>
  <c r="C131" i="1"/>
  <c r="I126" i="1"/>
  <c r="I125" i="1"/>
  <c r="I124" i="1"/>
  <c r="I122" i="1"/>
  <c r="I121" i="1"/>
  <c r="I120" i="1"/>
  <c r="I119" i="1"/>
  <c r="E119" i="1"/>
  <c r="D119" i="1"/>
  <c r="C119" i="1"/>
  <c r="I118" i="1"/>
  <c r="I117" i="1"/>
  <c r="I115" i="1"/>
  <c r="I114" i="1"/>
  <c r="I113" i="1"/>
  <c r="I112" i="1"/>
  <c r="I111" i="1"/>
  <c r="I110" i="1"/>
  <c r="I109" i="1"/>
  <c r="G107" i="1"/>
  <c r="G104" i="1" s="1"/>
  <c r="E107" i="1"/>
  <c r="D107" i="1"/>
  <c r="C107" i="1"/>
  <c r="I106" i="1"/>
  <c r="I105" i="1"/>
  <c r="I102" i="1"/>
  <c r="I101" i="1"/>
  <c r="I100" i="1"/>
  <c r="I99" i="1"/>
  <c r="I97" i="1"/>
  <c r="I96" i="1"/>
  <c r="I95" i="1"/>
  <c r="I85" i="1"/>
  <c r="I84" i="1"/>
  <c r="I81" i="1"/>
  <c r="E81" i="1"/>
  <c r="D81" i="1"/>
  <c r="C81" i="1"/>
  <c r="I79" i="1"/>
  <c r="I78" i="1"/>
  <c r="I77" i="1"/>
  <c r="G76" i="1"/>
  <c r="E76" i="1"/>
  <c r="D76" i="1"/>
  <c r="C76" i="1"/>
  <c r="I74" i="1"/>
  <c r="I73" i="1"/>
  <c r="I72" i="1"/>
  <c r="E72" i="1"/>
  <c r="D72" i="1"/>
  <c r="C72" i="1"/>
  <c r="I65" i="1"/>
  <c r="I64" i="1"/>
  <c r="I63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2" i="1"/>
  <c r="E42" i="1"/>
  <c r="D42" i="1"/>
  <c r="C42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0" i="1"/>
  <c r="I19" i="1"/>
  <c r="I18" i="1"/>
  <c r="I17" i="1"/>
  <c r="G16" i="1"/>
  <c r="G13" i="1" s="1"/>
  <c r="E16" i="1"/>
  <c r="E13" i="1" s="1"/>
  <c r="D16" i="1"/>
  <c r="D13" i="1" s="1"/>
  <c r="C16" i="1"/>
  <c r="C13" i="1" s="1"/>
  <c r="I15" i="1"/>
  <c r="I14" i="1"/>
  <c r="C104" i="1" l="1"/>
  <c r="E104" i="1"/>
  <c r="E503" i="1" s="1"/>
  <c r="E615" i="1" s="1"/>
  <c r="E654" i="1" s="1"/>
  <c r="D104" i="1"/>
  <c r="D503" i="1" s="1"/>
  <c r="D615" i="1" s="1"/>
  <c r="D654" i="1" s="1"/>
  <c r="I172" i="1"/>
  <c r="I256" i="1"/>
  <c r="I227" i="1"/>
  <c r="I154" i="1"/>
  <c r="I322" i="1"/>
  <c r="I166" i="1"/>
  <c r="I219" i="1"/>
  <c r="G503" i="1"/>
  <c r="I238" i="1"/>
  <c r="I190" i="1"/>
  <c r="I131" i="1"/>
  <c r="I428" i="1"/>
  <c r="I76" i="1"/>
  <c r="I13" i="1"/>
  <c r="I104" i="1"/>
  <c r="I336" i="1"/>
  <c r="C503" i="1"/>
  <c r="C615" i="1" s="1"/>
  <c r="I16" i="1"/>
  <c r="I107" i="1"/>
  <c r="I339" i="1"/>
  <c r="I612" i="1"/>
  <c r="I253" i="1"/>
  <c r="I316" i="1"/>
  <c r="I503" i="1" l="1"/>
  <c r="I615" i="1" l="1"/>
  <c r="I6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A0C4C5AE-47E9-4DD2-A770-DF6CD681CC34}">
      <text>
        <r>
          <rPr>
            <b/>
            <sz val="10"/>
            <color indexed="8"/>
            <rFont val="Tahoma"/>
            <family val="2"/>
            <charset val="238"/>
          </rPr>
          <t xml:space="preserve">Mesto Vrútky:
</t>
        </r>
      </text>
    </comment>
  </commentList>
</comments>
</file>

<file path=xl/sharedStrings.xml><?xml version="1.0" encoding="utf-8"?>
<sst xmlns="http://schemas.openxmlformats.org/spreadsheetml/2006/main" count="531" uniqueCount="208">
  <si>
    <t xml:space="preserve">                                   </t>
  </si>
  <si>
    <r>
      <rPr>
        <sz val="10"/>
        <rFont val="Arial"/>
        <family val="2"/>
        <charset val="238"/>
      </rPr>
      <t xml:space="preserve">                                                 </t>
    </r>
    <r>
      <rPr>
        <b/>
        <sz val="14"/>
        <rFont val="Arial"/>
        <family val="2"/>
        <charset val="238"/>
      </rPr>
      <t xml:space="preserve">    Výdavková časť</t>
    </r>
  </si>
  <si>
    <r>
      <rPr>
        <sz val="10"/>
        <rFont val="Arial"/>
        <family val="2"/>
        <charset val="238"/>
      </rPr>
      <t xml:space="preserve">                                                   </t>
    </r>
    <r>
      <rPr>
        <b/>
        <sz val="14"/>
        <rFont val="Arial"/>
        <family val="2"/>
        <charset val="238"/>
      </rPr>
      <t xml:space="preserve">           v tis.eur</t>
    </r>
  </si>
  <si>
    <t>Ekon. Klasif.</t>
  </si>
  <si>
    <t>názov</t>
  </si>
  <si>
    <t>skutoč.</t>
  </si>
  <si>
    <t>rozpočet</t>
  </si>
  <si>
    <t>I.pr.návrh</t>
  </si>
  <si>
    <t>Skutoč.</t>
  </si>
  <si>
    <t>Rozpočet</t>
  </si>
  <si>
    <t>%</t>
  </si>
  <si>
    <t>poznámka</t>
  </si>
  <si>
    <t>upr.2006</t>
  </si>
  <si>
    <t>plnenia</t>
  </si>
  <si>
    <t xml:space="preserve"> </t>
  </si>
  <si>
    <t>Bežné výdavky</t>
  </si>
  <si>
    <t>01.1.1.</t>
  </si>
  <si>
    <t>Výdavky verejnej správy</t>
  </si>
  <si>
    <t>Mzdy, platy, ostatné os.vyrov.</t>
  </si>
  <si>
    <t>Poistné a príspevok do poist.</t>
  </si>
  <si>
    <t>630  z toho:</t>
  </si>
  <si>
    <t>Tovary a služby</t>
  </si>
  <si>
    <t>cestovné náhrady</t>
  </si>
  <si>
    <t>energia,voda a komunikácie</t>
  </si>
  <si>
    <t>materiál</t>
  </si>
  <si>
    <t>Dopravné</t>
  </si>
  <si>
    <t>Rutinná a štand.údržba</t>
  </si>
  <si>
    <t>nájom</t>
  </si>
  <si>
    <t>Služby</t>
  </si>
  <si>
    <t>Transfery</t>
  </si>
  <si>
    <t>počítače,multifunkčné</t>
  </si>
  <si>
    <t>mat.,čistiace,tlačivá,kanc.</t>
  </si>
  <si>
    <t>primátor, pred.</t>
  </si>
  <si>
    <t>PHM,servis,prenájom</t>
  </si>
  <si>
    <t>budova ,kotolna,VT,kanc.</t>
  </si>
  <si>
    <t>rozmn,foto,bezp.proj</t>
  </si>
  <si>
    <t>geom.plány</t>
  </si>
  <si>
    <t>súdne a administ.,právne</t>
  </si>
  <si>
    <t>archív</t>
  </si>
  <si>
    <t>finanč.výnosy</t>
  </si>
  <si>
    <t>01.1.2.</t>
  </si>
  <si>
    <t>Finančná a rozpočtová oblasť</t>
  </si>
  <si>
    <t>služby</t>
  </si>
  <si>
    <t>01.3.3.</t>
  </si>
  <si>
    <t>Iné všeob.služby - matrika</t>
  </si>
  <si>
    <t>mzdy,platy,ostatné os.vyr.</t>
  </si>
  <si>
    <t>poistné a príspevok do poisť.</t>
  </si>
  <si>
    <t>01.6.0.</t>
  </si>
  <si>
    <t>Všeobecné verejné služby</t>
  </si>
  <si>
    <t>voľby-cest.stravné</t>
  </si>
  <si>
    <t>voľby-telefon,poštovné,stravné</t>
  </si>
  <si>
    <t>kód</t>
  </si>
  <si>
    <t>všeob.materiál- voľby</t>
  </si>
  <si>
    <t>voľby-občerstvenie</t>
  </si>
  <si>
    <t>voľby-PHM</t>
  </si>
  <si>
    <t>voľby-nájom</t>
  </si>
  <si>
    <t>voľby-služby</t>
  </si>
  <si>
    <t>01.7.0.</t>
  </si>
  <si>
    <t>Verejný dlh - úroky</t>
  </si>
  <si>
    <t>úroky</t>
  </si>
  <si>
    <t>02.2.0.</t>
  </si>
  <si>
    <t>Civilná obrana</t>
  </si>
  <si>
    <t xml:space="preserve">materiál </t>
  </si>
  <si>
    <t>03.1.0.</t>
  </si>
  <si>
    <t>Verejný poriadok a bezpeč.</t>
  </si>
  <si>
    <t>mzdy,platy,ostat.os.vyrov.</t>
  </si>
  <si>
    <t>630 z toho</t>
  </si>
  <si>
    <t>energie, voda a komunikácie</t>
  </si>
  <si>
    <t>Rutinná a štandardná údržba</t>
  </si>
  <si>
    <t>PHM,servis</t>
  </si>
  <si>
    <t>03.2.0.</t>
  </si>
  <si>
    <t>Požiarna ochrana</t>
  </si>
  <si>
    <t>reprezentačné - oslavy</t>
  </si>
  <si>
    <t>04.1.2.</t>
  </si>
  <si>
    <t>Všeob.prac.oblasť-aktiv. č.</t>
  </si>
  <si>
    <t>všeobecný materiál</t>
  </si>
  <si>
    <t>04.5.1.</t>
  </si>
  <si>
    <t>Cestná doprava</t>
  </si>
  <si>
    <t>transfery-MHD</t>
  </si>
  <si>
    <t>04.7.3.</t>
  </si>
  <si>
    <t>Cestovný ruch</t>
  </si>
  <si>
    <t>05.1.0.</t>
  </si>
  <si>
    <t>Nakladanie s odpadmi</t>
  </si>
  <si>
    <t>nájom nádob</t>
  </si>
  <si>
    <t>05.2.0.</t>
  </si>
  <si>
    <t>Nakladanie s odpad. vodami</t>
  </si>
  <si>
    <t>zrážkové vody</t>
  </si>
  <si>
    <t>05.4.0.</t>
  </si>
  <si>
    <t>Ochrana prírody</t>
  </si>
  <si>
    <t>transfer - ochrana prírody</t>
  </si>
  <si>
    <t>materiál - VPP</t>
  </si>
  <si>
    <t>06.2.0.</t>
  </si>
  <si>
    <t>Rozvoj obcí</t>
  </si>
  <si>
    <t>mzdy-MOS</t>
  </si>
  <si>
    <t>poistné MOS</t>
  </si>
  <si>
    <t xml:space="preserve">materiál - </t>
  </si>
  <si>
    <t>635004 1</t>
  </si>
  <si>
    <t>údržba - kotolne</t>
  </si>
  <si>
    <t xml:space="preserve">nájom </t>
  </si>
  <si>
    <t>fin.služby-leasing</t>
  </si>
  <si>
    <t>635006  11</t>
  </si>
  <si>
    <t>oprava budovy MsU</t>
  </si>
  <si>
    <t>06.4.0.</t>
  </si>
  <si>
    <t>Verejné osvetlenie</t>
  </si>
  <si>
    <t>el. energia</t>
  </si>
  <si>
    <t>06.6.0.</t>
  </si>
  <si>
    <t>Bývanie a obč.vybavenosť</t>
  </si>
  <si>
    <t>mzdy</t>
  </si>
  <si>
    <t>odvody</t>
  </si>
  <si>
    <t>energie,telekom.</t>
  </si>
  <si>
    <t>material</t>
  </si>
  <si>
    <t>opravy,údržba</t>
  </si>
  <si>
    <t>náhrada</t>
  </si>
  <si>
    <t>08.1.0.</t>
  </si>
  <si>
    <t>Rekreačné a športové služby</t>
  </si>
  <si>
    <t>energie</t>
  </si>
  <si>
    <t>FC opravy</t>
  </si>
  <si>
    <t>transfery</t>
  </si>
  <si>
    <t>08.2.0.</t>
  </si>
  <si>
    <t>Kultúrne služby</t>
  </si>
  <si>
    <t>mzdy,platy a ostatné vyrov.</t>
  </si>
  <si>
    <t>poistné a príspevok do poist.</t>
  </si>
  <si>
    <t>dopravné</t>
  </si>
  <si>
    <t>poznámky</t>
  </si>
  <si>
    <t>sobášna mietnosť - HDM</t>
  </si>
  <si>
    <t>08.4.0.</t>
  </si>
  <si>
    <t>Iné spoloč.služby (pohrebníctvo)</t>
  </si>
  <si>
    <t xml:space="preserve">mzdy  </t>
  </si>
  <si>
    <t xml:space="preserve">poistné </t>
  </si>
  <si>
    <t>630  z toho</t>
  </si>
  <si>
    <t>opravy a údržba</t>
  </si>
  <si>
    <t>nájom pozemku</t>
  </si>
  <si>
    <t>transfery, náhrada mzdy</t>
  </si>
  <si>
    <t>prenájom pozemku</t>
  </si>
  <si>
    <t>09.1.1.1.</t>
  </si>
  <si>
    <t>Predškolská výchova-MŠ</t>
  </si>
  <si>
    <t>transfery, náhrada príjmu</t>
  </si>
  <si>
    <t>09.5.0.</t>
  </si>
  <si>
    <t>Vzdelávanie</t>
  </si>
  <si>
    <t>09.1.2.</t>
  </si>
  <si>
    <t>Vzdelávanie ZŠ</t>
  </si>
  <si>
    <t>633006  111</t>
  </si>
  <si>
    <t>dotácia na správu objektov</t>
  </si>
  <si>
    <t>09.6.0.1</t>
  </si>
  <si>
    <t xml:space="preserve">Školské stravovanie v MŠ </t>
  </si>
  <si>
    <t xml:space="preserve">materiál  </t>
  </si>
  <si>
    <t>opravy</t>
  </si>
  <si>
    <t>10.2.0.</t>
  </si>
  <si>
    <t>Zariadenia sociál.služieb</t>
  </si>
  <si>
    <t>mzdy - DOS</t>
  </si>
  <si>
    <t>poistné - DOS</t>
  </si>
  <si>
    <t>opravy, údržba</t>
  </si>
  <si>
    <t>10.4.0.</t>
  </si>
  <si>
    <t>Zariadenia soc.služieb-deti</t>
  </si>
  <si>
    <t>transfery - záškoláci</t>
  </si>
  <si>
    <t>tra sfery sociálna ochrana detí</t>
  </si>
  <si>
    <t>10.7.0.</t>
  </si>
  <si>
    <t>Dávky soc.pomoci</t>
  </si>
  <si>
    <t>dávky osobit.určenia</t>
  </si>
  <si>
    <t>642014 1</t>
  </si>
  <si>
    <t>dávky os.urč. - záškoláci</t>
  </si>
  <si>
    <t>Spolu bežné výdavky</t>
  </si>
  <si>
    <t>Kapitálové výdavky</t>
  </si>
  <si>
    <t>01.1.1.6.</t>
  </si>
  <si>
    <t>informačný systém MsÚ</t>
  </si>
  <si>
    <t>notebooky</t>
  </si>
  <si>
    <t>713002 1</t>
  </si>
  <si>
    <t>hlasovací systém</t>
  </si>
  <si>
    <t>MsÚ telefonna ústredňa</t>
  </si>
  <si>
    <t>ozvučenie</t>
  </si>
  <si>
    <t>MsU výťah</t>
  </si>
  <si>
    <t>kopírka</t>
  </si>
  <si>
    <t>prac.stroje</t>
  </si>
  <si>
    <t>04.4.3.</t>
  </si>
  <si>
    <t>Výstavba</t>
  </si>
  <si>
    <t>projektová dokumentácia</t>
  </si>
  <si>
    <t>nákup pozemkov</t>
  </si>
  <si>
    <t>vysavač</t>
  </si>
  <si>
    <t>Spolu kapitál.výdavky</t>
  </si>
  <si>
    <t>Finančné operácie</t>
  </si>
  <si>
    <t>Verejný dlh (splátky úverov)</t>
  </si>
  <si>
    <t>nákup akcií-emisné ažio</t>
  </si>
  <si>
    <t>splátky istiny tuzems.úverov</t>
  </si>
  <si>
    <t>821005 1</t>
  </si>
  <si>
    <t>municipál. Úver</t>
  </si>
  <si>
    <t>leasing MsP</t>
  </si>
  <si>
    <t>zábezpeka</t>
  </si>
  <si>
    <t>leasing traktor</t>
  </si>
  <si>
    <t>Spolu fin.operácie</t>
  </si>
  <si>
    <t>Výdavky spolu mesto</t>
  </si>
  <si>
    <t>610,620,630</t>
  </si>
  <si>
    <t>Rozpočtové organizácie</t>
  </si>
  <si>
    <t>ŠJ ZŠ s MŠ MRŠ (škôlka)</t>
  </si>
  <si>
    <t xml:space="preserve"> ŠJ ZŠ MRS (ZS)</t>
  </si>
  <si>
    <t>ŠJ ZS MRS-dôchodcovia</t>
  </si>
  <si>
    <t>ŠJ ZS H.Zelinovej</t>
  </si>
  <si>
    <t>385+484</t>
  </si>
  <si>
    <t>ZŠ  H.Zelinovej</t>
  </si>
  <si>
    <t>ZS MRS</t>
  </si>
  <si>
    <t>CVČ Domino</t>
  </si>
  <si>
    <t>1465+1593</t>
  </si>
  <si>
    <t>7623+7981</t>
  </si>
  <si>
    <t>ŠJ ZŠ kap.výdavky</t>
  </si>
  <si>
    <t>Výdavky spolu</t>
  </si>
  <si>
    <r>
      <t xml:space="preserve">         </t>
    </r>
    <r>
      <rPr>
        <sz val="14"/>
        <rFont val="Arial"/>
        <family val="2"/>
        <charset val="238"/>
      </rPr>
      <t xml:space="preserve">             </t>
    </r>
    <r>
      <rPr>
        <b/>
        <sz val="14"/>
        <rFont val="Arial"/>
        <family val="2"/>
        <charset val="238"/>
      </rPr>
      <t xml:space="preserve"> Čerpanie rozpočtu za I.polrok 2020</t>
    </r>
  </si>
  <si>
    <t>I.Q.2020</t>
  </si>
  <si>
    <t>upr.2021</t>
  </si>
  <si>
    <t>I.Q.2021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</si>
</sst>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1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i/>
      <sz val="11"/>
      <name val="Arial"/>
      <family val="2"/>
      <charset val="238"/>
    </font>
    <font>
      <b/>
      <sz val="10"/>
      <color indexed="8"/>
      <name val="Tahoma"/>
      <family val="2"/>
      <charset val="238"/>
    </font>
    <font>
      <b/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0" xfId="0" applyFill="1"/>
    <xf numFmtId="0" fontId="2" fillId="2" borderId="2" xfId="0" applyFont="1" applyFill="1" applyBorder="1"/>
    <xf numFmtId="2" fontId="3" fillId="2" borderId="2" xfId="0" applyNumberFormat="1" applyFon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3" xfId="0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0" fillId="2" borderId="4" xfId="0" applyFill="1" applyBorder="1"/>
    <xf numFmtId="2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ill="1"/>
    <xf numFmtId="0" fontId="0" fillId="2" borderId="7" xfId="0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8" xfId="0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3" fillId="2" borderId="9" xfId="0" applyNumberFormat="1" applyFont="1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2" borderId="10" xfId="0" applyFill="1" applyBorder="1"/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2" fillId="2" borderId="11" xfId="0" applyFont="1" applyFill="1" applyBorder="1"/>
    <xf numFmtId="2" fontId="3" fillId="2" borderId="11" xfId="0" applyNumberFormat="1" applyFont="1" applyFill="1" applyBorder="1"/>
    <xf numFmtId="2" fontId="0" fillId="2" borderId="11" xfId="0" applyNumberFormat="1" applyFill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7" fillId="0" borderId="12" xfId="0" applyFont="1" applyBorder="1"/>
    <xf numFmtId="2" fontId="8" fillId="0" borderId="12" xfId="0" applyNumberFormat="1" applyFont="1" applyBorder="1"/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2" fontId="6" fillId="0" borderId="12" xfId="0" applyNumberFormat="1" applyFont="1" applyBorder="1"/>
    <xf numFmtId="0" fontId="6" fillId="0" borderId="15" xfId="0" applyFont="1" applyBorder="1"/>
    <xf numFmtId="0" fontId="0" fillId="0" borderId="15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2" fontId="3" fillId="0" borderId="2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9" fillId="0" borderId="2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0" xfId="0" applyFont="1"/>
    <xf numFmtId="2" fontId="7" fillId="0" borderId="2" xfId="0" applyNumberFormat="1" applyFont="1" applyBorder="1"/>
    <xf numFmtId="0" fontId="10" fillId="0" borderId="2" xfId="0" applyFont="1" applyBorder="1"/>
    <xf numFmtId="0" fontId="10" fillId="0" borderId="1" xfId="0" applyFont="1" applyBorder="1" applyAlignment="1">
      <alignment horizontal="left"/>
    </xf>
    <xf numFmtId="0" fontId="10" fillId="0" borderId="0" xfId="0" applyFont="1"/>
    <xf numFmtId="0" fontId="7" fillId="0" borderId="2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2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6" xfId="0" applyNumberFormat="1" applyFont="1" applyBorder="1"/>
    <xf numFmtId="2" fontId="6" fillId="0" borderId="17" xfId="0" applyNumberFormat="1" applyFont="1" applyBorder="1"/>
    <xf numFmtId="0" fontId="7" fillId="0" borderId="0" xfId="0" applyFont="1"/>
    <xf numFmtId="2" fontId="0" fillId="0" borderId="2" xfId="0" applyNumberFormat="1" applyBorder="1"/>
    <xf numFmtId="3" fontId="0" fillId="0" borderId="1" xfId="0" applyNumberFormat="1" applyBorder="1" applyAlignment="1">
      <alignment horizontal="left"/>
    </xf>
    <xf numFmtId="0" fontId="1" fillId="0" borderId="2" xfId="0" applyFont="1" applyBorder="1"/>
    <xf numFmtId="2" fontId="8" fillId="0" borderId="2" xfId="0" applyNumberFormat="1" applyFont="1" applyBorder="1"/>
    <xf numFmtId="2" fontId="6" fillId="0" borderId="2" xfId="0" applyNumberFormat="1" applyFont="1" applyBorder="1"/>
    <xf numFmtId="0" fontId="11" fillId="0" borderId="2" xfId="0" applyFont="1" applyBorder="1"/>
    <xf numFmtId="2" fontId="11" fillId="0" borderId="2" xfId="0" applyNumberFormat="1" applyFont="1" applyBorder="1"/>
    <xf numFmtId="0" fontId="12" fillId="0" borderId="2" xfId="0" applyFont="1" applyBorder="1"/>
    <xf numFmtId="0" fontId="7" fillId="0" borderId="1" xfId="0" applyFont="1" applyBorder="1"/>
    <xf numFmtId="2" fontId="7" fillId="0" borderId="1" xfId="0" applyNumberFormat="1" applyFont="1" applyBorder="1"/>
    <xf numFmtId="0" fontId="13" fillId="0" borderId="1" xfId="0" applyFont="1" applyBorder="1"/>
    <xf numFmtId="2" fontId="14" fillId="0" borderId="1" xfId="0" applyNumberFormat="1" applyFont="1" applyBorder="1"/>
    <xf numFmtId="0" fontId="14" fillId="0" borderId="1" xfId="0" applyFont="1" applyBorder="1"/>
    <xf numFmtId="2" fontId="15" fillId="0" borderId="2" xfId="0" applyNumberFormat="1" applyFont="1" applyBorder="1"/>
    <xf numFmtId="0" fontId="1" fillId="0" borderId="12" xfId="0" applyFont="1" applyBorder="1"/>
    <xf numFmtId="2" fontId="15" fillId="0" borderId="12" xfId="0" applyNumberFormat="1" applyFont="1" applyBorder="1"/>
    <xf numFmtId="2" fontId="1" fillId="0" borderId="2" xfId="0" applyNumberFormat="1" applyFont="1" applyBorder="1"/>
    <xf numFmtId="0" fontId="5" fillId="0" borderId="2" xfId="0" applyFont="1" applyBorder="1"/>
    <xf numFmtId="0" fontId="5" fillId="0" borderId="0" xfId="0" applyFont="1"/>
    <xf numFmtId="2" fontId="16" fillId="0" borderId="2" xfId="0" applyNumberFormat="1" applyFont="1" applyBorder="1"/>
    <xf numFmtId="0" fontId="17" fillId="0" borderId="2" xfId="0" applyFont="1" applyBorder="1"/>
    <xf numFmtId="164" fontId="6" fillId="0" borderId="1" xfId="0" applyNumberFormat="1" applyFont="1" applyBorder="1" applyAlignment="1">
      <alignment horizontal="left"/>
    </xf>
    <xf numFmtId="0" fontId="18" fillId="0" borderId="2" xfId="0" applyFont="1" applyBorder="1"/>
    <xf numFmtId="2" fontId="2" fillId="0" borderId="2" xfId="0" applyNumberFormat="1" applyFont="1" applyBorder="1"/>
    <xf numFmtId="0" fontId="16" fillId="0" borderId="0" xfId="0" applyFont="1"/>
    <xf numFmtId="0" fontId="16" fillId="0" borderId="2" xfId="0" applyFont="1" applyBorder="1"/>
    <xf numFmtId="0" fontId="11" fillId="0" borderId="0" xfId="0" applyFont="1"/>
    <xf numFmtId="2" fontId="0" fillId="0" borderId="0" xfId="0" applyNumberFormat="1"/>
    <xf numFmtId="2" fontId="5" fillId="0" borderId="0" xfId="0" applyNumberFormat="1" applyFont="1"/>
    <xf numFmtId="4" fontId="6" fillId="0" borderId="1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2" xfId="0" applyFont="1" applyBorder="1"/>
    <xf numFmtId="0" fontId="0" fillId="0" borderId="12" xfId="0" applyFont="1" applyBorder="1"/>
    <xf numFmtId="0" fontId="6" fillId="0" borderId="0" xfId="0" applyFont="1" applyBorder="1"/>
    <xf numFmtId="0" fontId="20" fillId="0" borderId="2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6B801-BC27-42D0-9139-5801D24B723B}">
  <dimension ref="A1:N654"/>
  <sheetViews>
    <sheetView tabSelected="1" topLeftCell="A194" workbookViewId="0">
      <selection activeCell="I433" sqref="I433"/>
    </sheetView>
  </sheetViews>
  <sheetFormatPr defaultRowHeight="15" x14ac:dyDescent="0.2"/>
  <cols>
    <col min="1" max="1" width="11.28515625" style="49" customWidth="1"/>
    <col min="2" max="2" width="29.7109375" style="50" customWidth="1"/>
    <col min="3" max="5" width="0" hidden="1" customWidth="1"/>
    <col min="6" max="6" width="13.7109375" style="50" customWidth="1"/>
    <col min="7" max="7" width="13.140625" style="51" customWidth="1"/>
    <col min="8" max="8" width="13.7109375" style="50" customWidth="1"/>
    <col min="9" max="9" width="8.5703125" style="52" customWidth="1"/>
    <col min="10" max="10" width="0" style="53" hidden="1" customWidth="1"/>
    <col min="11" max="11" width="11" style="54" customWidth="1"/>
    <col min="12" max="13" width="15.5703125" style="53" customWidth="1"/>
    <col min="257" max="257" width="11.28515625" customWidth="1"/>
    <col min="258" max="258" width="29.7109375" customWidth="1"/>
    <col min="259" max="261" width="0" hidden="1" customWidth="1"/>
    <col min="262" max="262" width="12.5703125" customWidth="1"/>
    <col min="263" max="263" width="13.140625" customWidth="1"/>
    <col min="264" max="264" width="13.7109375" customWidth="1"/>
    <col min="265" max="265" width="8.5703125" customWidth="1"/>
    <col min="266" max="266" width="0" hidden="1" customWidth="1"/>
    <col min="267" max="267" width="11" customWidth="1"/>
    <col min="268" max="269" width="15.5703125" customWidth="1"/>
    <col min="513" max="513" width="11.28515625" customWidth="1"/>
    <col min="514" max="514" width="29.7109375" customWidth="1"/>
    <col min="515" max="517" width="0" hidden="1" customWidth="1"/>
    <col min="518" max="518" width="12.5703125" customWidth="1"/>
    <col min="519" max="519" width="13.140625" customWidth="1"/>
    <col min="520" max="520" width="13.7109375" customWidth="1"/>
    <col min="521" max="521" width="8.5703125" customWidth="1"/>
    <col min="522" max="522" width="0" hidden="1" customWidth="1"/>
    <col min="523" max="523" width="11" customWidth="1"/>
    <col min="524" max="525" width="15.5703125" customWidth="1"/>
    <col min="769" max="769" width="11.28515625" customWidth="1"/>
    <col min="770" max="770" width="29.7109375" customWidth="1"/>
    <col min="771" max="773" width="0" hidden="1" customWidth="1"/>
    <col min="774" max="774" width="12.5703125" customWidth="1"/>
    <col min="775" max="775" width="13.140625" customWidth="1"/>
    <col min="776" max="776" width="13.7109375" customWidth="1"/>
    <col min="777" max="777" width="8.5703125" customWidth="1"/>
    <col min="778" max="778" width="0" hidden="1" customWidth="1"/>
    <col min="779" max="779" width="11" customWidth="1"/>
    <col min="780" max="781" width="15.5703125" customWidth="1"/>
    <col min="1025" max="1025" width="11.28515625" customWidth="1"/>
    <col min="1026" max="1026" width="29.7109375" customWidth="1"/>
    <col min="1027" max="1029" width="0" hidden="1" customWidth="1"/>
    <col min="1030" max="1030" width="12.5703125" customWidth="1"/>
    <col min="1031" max="1031" width="13.140625" customWidth="1"/>
    <col min="1032" max="1032" width="13.7109375" customWidth="1"/>
    <col min="1033" max="1033" width="8.5703125" customWidth="1"/>
    <col min="1034" max="1034" width="0" hidden="1" customWidth="1"/>
    <col min="1035" max="1035" width="11" customWidth="1"/>
    <col min="1036" max="1037" width="15.5703125" customWidth="1"/>
    <col min="1281" max="1281" width="11.28515625" customWidth="1"/>
    <col min="1282" max="1282" width="29.7109375" customWidth="1"/>
    <col min="1283" max="1285" width="0" hidden="1" customWidth="1"/>
    <col min="1286" max="1286" width="12.5703125" customWidth="1"/>
    <col min="1287" max="1287" width="13.140625" customWidth="1"/>
    <col min="1288" max="1288" width="13.7109375" customWidth="1"/>
    <col min="1289" max="1289" width="8.5703125" customWidth="1"/>
    <col min="1290" max="1290" width="0" hidden="1" customWidth="1"/>
    <col min="1291" max="1291" width="11" customWidth="1"/>
    <col min="1292" max="1293" width="15.5703125" customWidth="1"/>
    <col min="1537" max="1537" width="11.28515625" customWidth="1"/>
    <col min="1538" max="1538" width="29.7109375" customWidth="1"/>
    <col min="1539" max="1541" width="0" hidden="1" customWidth="1"/>
    <col min="1542" max="1542" width="12.5703125" customWidth="1"/>
    <col min="1543" max="1543" width="13.140625" customWidth="1"/>
    <col min="1544" max="1544" width="13.7109375" customWidth="1"/>
    <col min="1545" max="1545" width="8.5703125" customWidth="1"/>
    <col min="1546" max="1546" width="0" hidden="1" customWidth="1"/>
    <col min="1547" max="1547" width="11" customWidth="1"/>
    <col min="1548" max="1549" width="15.5703125" customWidth="1"/>
    <col min="1793" max="1793" width="11.28515625" customWidth="1"/>
    <col min="1794" max="1794" width="29.7109375" customWidth="1"/>
    <col min="1795" max="1797" width="0" hidden="1" customWidth="1"/>
    <col min="1798" max="1798" width="12.5703125" customWidth="1"/>
    <col min="1799" max="1799" width="13.140625" customWidth="1"/>
    <col min="1800" max="1800" width="13.7109375" customWidth="1"/>
    <col min="1801" max="1801" width="8.5703125" customWidth="1"/>
    <col min="1802" max="1802" width="0" hidden="1" customWidth="1"/>
    <col min="1803" max="1803" width="11" customWidth="1"/>
    <col min="1804" max="1805" width="15.5703125" customWidth="1"/>
    <col min="2049" max="2049" width="11.28515625" customWidth="1"/>
    <col min="2050" max="2050" width="29.7109375" customWidth="1"/>
    <col min="2051" max="2053" width="0" hidden="1" customWidth="1"/>
    <col min="2054" max="2054" width="12.5703125" customWidth="1"/>
    <col min="2055" max="2055" width="13.140625" customWidth="1"/>
    <col min="2056" max="2056" width="13.7109375" customWidth="1"/>
    <col min="2057" max="2057" width="8.5703125" customWidth="1"/>
    <col min="2058" max="2058" width="0" hidden="1" customWidth="1"/>
    <col min="2059" max="2059" width="11" customWidth="1"/>
    <col min="2060" max="2061" width="15.5703125" customWidth="1"/>
    <col min="2305" max="2305" width="11.28515625" customWidth="1"/>
    <col min="2306" max="2306" width="29.7109375" customWidth="1"/>
    <col min="2307" max="2309" width="0" hidden="1" customWidth="1"/>
    <col min="2310" max="2310" width="12.5703125" customWidth="1"/>
    <col min="2311" max="2311" width="13.140625" customWidth="1"/>
    <col min="2312" max="2312" width="13.7109375" customWidth="1"/>
    <col min="2313" max="2313" width="8.5703125" customWidth="1"/>
    <col min="2314" max="2314" width="0" hidden="1" customWidth="1"/>
    <col min="2315" max="2315" width="11" customWidth="1"/>
    <col min="2316" max="2317" width="15.5703125" customWidth="1"/>
    <col min="2561" max="2561" width="11.28515625" customWidth="1"/>
    <col min="2562" max="2562" width="29.7109375" customWidth="1"/>
    <col min="2563" max="2565" width="0" hidden="1" customWidth="1"/>
    <col min="2566" max="2566" width="12.5703125" customWidth="1"/>
    <col min="2567" max="2567" width="13.140625" customWidth="1"/>
    <col min="2568" max="2568" width="13.7109375" customWidth="1"/>
    <col min="2569" max="2569" width="8.5703125" customWidth="1"/>
    <col min="2570" max="2570" width="0" hidden="1" customWidth="1"/>
    <col min="2571" max="2571" width="11" customWidth="1"/>
    <col min="2572" max="2573" width="15.5703125" customWidth="1"/>
    <col min="2817" max="2817" width="11.28515625" customWidth="1"/>
    <col min="2818" max="2818" width="29.7109375" customWidth="1"/>
    <col min="2819" max="2821" width="0" hidden="1" customWidth="1"/>
    <col min="2822" max="2822" width="12.5703125" customWidth="1"/>
    <col min="2823" max="2823" width="13.140625" customWidth="1"/>
    <col min="2824" max="2824" width="13.7109375" customWidth="1"/>
    <col min="2825" max="2825" width="8.5703125" customWidth="1"/>
    <col min="2826" max="2826" width="0" hidden="1" customWidth="1"/>
    <col min="2827" max="2827" width="11" customWidth="1"/>
    <col min="2828" max="2829" width="15.5703125" customWidth="1"/>
    <col min="3073" max="3073" width="11.28515625" customWidth="1"/>
    <col min="3074" max="3074" width="29.7109375" customWidth="1"/>
    <col min="3075" max="3077" width="0" hidden="1" customWidth="1"/>
    <col min="3078" max="3078" width="12.5703125" customWidth="1"/>
    <col min="3079" max="3079" width="13.140625" customWidth="1"/>
    <col min="3080" max="3080" width="13.7109375" customWidth="1"/>
    <col min="3081" max="3081" width="8.5703125" customWidth="1"/>
    <col min="3082" max="3082" width="0" hidden="1" customWidth="1"/>
    <col min="3083" max="3083" width="11" customWidth="1"/>
    <col min="3084" max="3085" width="15.5703125" customWidth="1"/>
    <col min="3329" max="3329" width="11.28515625" customWidth="1"/>
    <col min="3330" max="3330" width="29.7109375" customWidth="1"/>
    <col min="3331" max="3333" width="0" hidden="1" customWidth="1"/>
    <col min="3334" max="3334" width="12.5703125" customWidth="1"/>
    <col min="3335" max="3335" width="13.140625" customWidth="1"/>
    <col min="3336" max="3336" width="13.7109375" customWidth="1"/>
    <col min="3337" max="3337" width="8.5703125" customWidth="1"/>
    <col min="3338" max="3338" width="0" hidden="1" customWidth="1"/>
    <col min="3339" max="3339" width="11" customWidth="1"/>
    <col min="3340" max="3341" width="15.5703125" customWidth="1"/>
    <col min="3585" max="3585" width="11.28515625" customWidth="1"/>
    <col min="3586" max="3586" width="29.7109375" customWidth="1"/>
    <col min="3587" max="3589" width="0" hidden="1" customWidth="1"/>
    <col min="3590" max="3590" width="12.5703125" customWidth="1"/>
    <col min="3591" max="3591" width="13.140625" customWidth="1"/>
    <col min="3592" max="3592" width="13.7109375" customWidth="1"/>
    <col min="3593" max="3593" width="8.5703125" customWidth="1"/>
    <col min="3594" max="3594" width="0" hidden="1" customWidth="1"/>
    <col min="3595" max="3595" width="11" customWidth="1"/>
    <col min="3596" max="3597" width="15.5703125" customWidth="1"/>
    <col min="3841" max="3841" width="11.28515625" customWidth="1"/>
    <col min="3842" max="3842" width="29.7109375" customWidth="1"/>
    <col min="3843" max="3845" width="0" hidden="1" customWidth="1"/>
    <col min="3846" max="3846" width="12.5703125" customWidth="1"/>
    <col min="3847" max="3847" width="13.140625" customWidth="1"/>
    <col min="3848" max="3848" width="13.7109375" customWidth="1"/>
    <col min="3849" max="3849" width="8.5703125" customWidth="1"/>
    <col min="3850" max="3850" width="0" hidden="1" customWidth="1"/>
    <col min="3851" max="3851" width="11" customWidth="1"/>
    <col min="3852" max="3853" width="15.5703125" customWidth="1"/>
    <col min="4097" max="4097" width="11.28515625" customWidth="1"/>
    <col min="4098" max="4098" width="29.7109375" customWidth="1"/>
    <col min="4099" max="4101" width="0" hidden="1" customWidth="1"/>
    <col min="4102" max="4102" width="12.5703125" customWidth="1"/>
    <col min="4103" max="4103" width="13.140625" customWidth="1"/>
    <col min="4104" max="4104" width="13.7109375" customWidth="1"/>
    <col min="4105" max="4105" width="8.5703125" customWidth="1"/>
    <col min="4106" max="4106" width="0" hidden="1" customWidth="1"/>
    <col min="4107" max="4107" width="11" customWidth="1"/>
    <col min="4108" max="4109" width="15.5703125" customWidth="1"/>
    <col min="4353" max="4353" width="11.28515625" customWidth="1"/>
    <col min="4354" max="4354" width="29.7109375" customWidth="1"/>
    <col min="4355" max="4357" width="0" hidden="1" customWidth="1"/>
    <col min="4358" max="4358" width="12.5703125" customWidth="1"/>
    <col min="4359" max="4359" width="13.140625" customWidth="1"/>
    <col min="4360" max="4360" width="13.7109375" customWidth="1"/>
    <col min="4361" max="4361" width="8.5703125" customWidth="1"/>
    <col min="4362" max="4362" width="0" hidden="1" customWidth="1"/>
    <col min="4363" max="4363" width="11" customWidth="1"/>
    <col min="4364" max="4365" width="15.5703125" customWidth="1"/>
    <col min="4609" max="4609" width="11.28515625" customWidth="1"/>
    <col min="4610" max="4610" width="29.7109375" customWidth="1"/>
    <col min="4611" max="4613" width="0" hidden="1" customWidth="1"/>
    <col min="4614" max="4614" width="12.5703125" customWidth="1"/>
    <col min="4615" max="4615" width="13.140625" customWidth="1"/>
    <col min="4616" max="4616" width="13.7109375" customWidth="1"/>
    <col min="4617" max="4617" width="8.5703125" customWidth="1"/>
    <col min="4618" max="4618" width="0" hidden="1" customWidth="1"/>
    <col min="4619" max="4619" width="11" customWidth="1"/>
    <col min="4620" max="4621" width="15.5703125" customWidth="1"/>
    <col min="4865" max="4865" width="11.28515625" customWidth="1"/>
    <col min="4866" max="4866" width="29.7109375" customWidth="1"/>
    <col min="4867" max="4869" width="0" hidden="1" customWidth="1"/>
    <col min="4870" max="4870" width="12.5703125" customWidth="1"/>
    <col min="4871" max="4871" width="13.140625" customWidth="1"/>
    <col min="4872" max="4872" width="13.7109375" customWidth="1"/>
    <col min="4873" max="4873" width="8.5703125" customWidth="1"/>
    <col min="4874" max="4874" width="0" hidden="1" customWidth="1"/>
    <col min="4875" max="4875" width="11" customWidth="1"/>
    <col min="4876" max="4877" width="15.5703125" customWidth="1"/>
    <col min="5121" max="5121" width="11.28515625" customWidth="1"/>
    <col min="5122" max="5122" width="29.7109375" customWidth="1"/>
    <col min="5123" max="5125" width="0" hidden="1" customWidth="1"/>
    <col min="5126" max="5126" width="12.5703125" customWidth="1"/>
    <col min="5127" max="5127" width="13.140625" customWidth="1"/>
    <col min="5128" max="5128" width="13.7109375" customWidth="1"/>
    <col min="5129" max="5129" width="8.5703125" customWidth="1"/>
    <col min="5130" max="5130" width="0" hidden="1" customWidth="1"/>
    <col min="5131" max="5131" width="11" customWidth="1"/>
    <col min="5132" max="5133" width="15.5703125" customWidth="1"/>
    <col min="5377" max="5377" width="11.28515625" customWidth="1"/>
    <col min="5378" max="5378" width="29.7109375" customWidth="1"/>
    <col min="5379" max="5381" width="0" hidden="1" customWidth="1"/>
    <col min="5382" max="5382" width="12.5703125" customWidth="1"/>
    <col min="5383" max="5383" width="13.140625" customWidth="1"/>
    <col min="5384" max="5384" width="13.7109375" customWidth="1"/>
    <col min="5385" max="5385" width="8.5703125" customWidth="1"/>
    <col min="5386" max="5386" width="0" hidden="1" customWidth="1"/>
    <col min="5387" max="5387" width="11" customWidth="1"/>
    <col min="5388" max="5389" width="15.5703125" customWidth="1"/>
    <col min="5633" max="5633" width="11.28515625" customWidth="1"/>
    <col min="5634" max="5634" width="29.7109375" customWidth="1"/>
    <col min="5635" max="5637" width="0" hidden="1" customWidth="1"/>
    <col min="5638" max="5638" width="12.5703125" customWidth="1"/>
    <col min="5639" max="5639" width="13.140625" customWidth="1"/>
    <col min="5640" max="5640" width="13.7109375" customWidth="1"/>
    <col min="5641" max="5641" width="8.5703125" customWidth="1"/>
    <col min="5642" max="5642" width="0" hidden="1" customWidth="1"/>
    <col min="5643" max="5643" width="11" customWidth="1"/>
    <col min="5644" max="5645" width="15.5703125" customWidth="1"/>
    <col min="5889" max="5889" width="11.28515625" customWidth="1"/>
    <col min="5890" max="5890" width="29.7109375" customWidth="1"/>
    <col min="5891" max="5893" width="0" hidden="1" customWidth="1"/>
    <col min="5894" max="5894" width="12.5703125" customWidth="1"/>
    <col min="5895" max="5895" width="13.140625" customWidth="1"/>
    <col min="5896" max="5896" width="13.7109375" customWidth="1"/>
    <col min="5897" max="5897" width="8.5703125" customWidth="1"/>
    <col min="5898" max="5898" width="0" hidden="1" customWidth="1"/>
    <col min="5899" max="5899" width="11" customWidth="1"/>
    <col min="5900" max="5901" width="15.5703125" customWidth="1"/>
    <col min="6145" max="6145" width="11.28515625" customWidth="1"/>
    <col min="6146" max="6146" width="29.7109375" customWidth="1"/>
    <col min="6147" max="6149" width="0" hidden="1" customWidth="1"/>
    <col min="6150" max="6150" width="12.5703125" customWidth="1"/>
    <col min="6151" max="6151" width="13.140625" customWidth="1"/>
    <col min="6152" max="6152" width="13.7109375" customWidth="1"/>
    <col min="6153" max="6153" width="8.5703125" customWidth="1"/>
    <col min="6154" max="6154" width="0" hidden="1" customWidth="1"/>
    <col min="6155" max="6155" width="11" customWidth="1"/>
    <col min="6156" max="6157" width="15.5703125" customWidth="1"/>
    <col min="6401" max="6401" width="11.28515625" customWidth="1"/>
    <col min="6402" max="6402" width="29.7109375" customWidth="1"/>
    <col min="6403" max="6405" width="0" hidden="1" customWidth="1"/>
    <col min="6406" max="6406" width="12.5703125" customWidth="1"/>
    <col min="6407" max="6407" width="13.140625" customWidth="1"/>
    <col min="6408" max="6408" width="13.7109375" customWidth="1"/>
    <col min="6409" max="6409" width="8.5703125" customWidth="1"/>
    <col min="6410" max="6410" width="0" hidden="1" customWidth="1"/>
    <col min="6411" max="6411" width="11" customWidth="1"/>
    <col min="6412" max="6413" width="15.5703125" customWidth="1"/>
    <col min="6657" max="6657" width="11.28515625" customWidth="1"/>
    <col min="6658" max="6658" width="29.7109375" customWidth="1"/>
    <col min="6659" max="6661" width="0" hidden="1" customWidth="1"/>
    <col min="6662" max="6662" width="12.5703125" customWidth="1"/>
    <col min="6663" max="6663" width="13.140625" customWidth="1"/>
    <col min="6664" max="6664" width="13.7109375" customWidth="1"/>
    <col min="6665" max="6665" width="8.5703125" customWidth="1"/>
    <col min="6666" max="6666" width="0" hidden="1" customWidth="1"/>
    <col min="6667" max="6667" width="11" customWidth="1"/>
    <col min="6668" max="6669" width="15.5703125" customWidth="1"/>
    <col min="6913" max="6913" width="11.28515625" customWidth="1"/>
    <col min="6914" max="6914" width="29.7109375" customWidth="1"/>
    <col min="6915" max="6917" width="0" hidden="1" customWidth="1"/>
    <col min="6918" max="6918" width="12.5703125" customWidth="1"/>
    <col min="6919" max="6919" width="13.140625" customWidth="1"/>
    <col min="6920" max="6920" width="13.7109375" customWidth="1"/>
    <col min="6921" max="6921" width="8.5703125" customWidth="1"/>
    <col min="6922" max="6922" width="0" hidden="1" customWidth="1"/>
    <col min="6923" max="6923" width="11" customWidth="1"/>
    <col min="6924" max="6925" width="15.5703125" customWidth="1"/>
    <col min="7169" max="7169" width="11.28515625" customWidth="1"/>
    <col min="7170" max="7170" width="29.7109375" customWidth="1"/>
    <col min="7171" max="7173" width="0" hidden="1" customWidth="1"/>
    <col min="7174" max="7174" width="12.5703125" customWidth="1"/>
    <col min="7175" max="7175" width="13.140625" customWidth="1"/>
    <col min="7176" max="7176" width="13.7109375" customWidth="1"/>
    <col min="7177" max="7177" width="8.5703125" customWidth="1"/>
    <col min="7178" max="7178" width="0" hidden="1" customWidth="1"/>
    <col min="7179" max="7179" width="11" customWidth="1"/>
    <col min="7180" max="7181" width="15.5703125" customWidth="1"/>
    <col min="7425" max="7425" width="11.28515625" customWidth="1"/>
    <col min="7426" max="7426" width="29.7109375" customWidth="1"/>
    <col min="7427" max="7429" width="0" hidden="1" customWidth="1"/>
    <col min="7430" max="7430" width="12.5703125" customWidth="1"/>
    <col min="7431" max="7431" width="13.140625" customWidth="1"/>
    <col min="7432" max="7432" width="13.7109375" customWidth="1"/>
    <col min="7433" max="7433" width="8.5703125" customWidth="1"/>
    <col min="7434" max="7434" width="0" hidden="1" customWidth="1"/>
    <col min="7435" max="7435" width="11" customWidth="1"/>
    <col min="7436" max="7437" width="15.5703125" customWidth="1"/>
    <col min="7681" max="7681" width="11.28515625" customWidth="1"/>
    <col min="7682" max="7682" width="29.7109375" customWidth="1"/>
    <col min="7683" max="7685" width="0" hidden="1" customWidth="1"/>
    <col min="7686" max="7686" width="12.5703125" customWidth="1"/>
    <col min="7687" max="7687" width="13.140625" customWidth="1"/>
    <col min="7688" max="7688" width="13.7109375" customWidth="1"/>
    <col min="7689" max="7689" width="8.5703125" customWidth="1"/>
    <col min="7690" max="7690" width="0" hidden="1" customWidth="1"/>
    <col min="7691" max="7691" width="11" customWidth="1"/>
    <col min="7692" max="7693" width="15.5703125" customWidth="1"/>
    <col min="7937" max="7937" width="11.28515625" customWidth="1"/>
    <col min="7938" max="7938" width="29.7109375" customWidth="1"/>
    <col min="7939" max="7941" width="0" hidden="1" customWidth="1"/>
    <col min="7942" max="7942" width="12.5703125" customWidth="1"/>
    <col min="7943" max="7943" width="13.140625" customWidth="1"/>
    <col min="7944" max="7944" width="13.7109375" customWidth="1"/>
    <col min="7945" max="7945" width="8.5703125" customWidth="1"/>
    <col min="7946" max="7946" width="0" hidden="1" customWidth="1"/>
    <col min="7947" max="7947" width="11" customWidth="1"/>
    <col min="7948" max="7949" width="15.5703125" customWidth="1"/>
    <col min="8193" max="8193" width="11.28515625" customWidth="1"/>
    <col min="8194" max="8194" width="29.7109375" customWidth="1"/>
    <col min="8195" max="8197" width="0" hidden="1" customWidth="1"/>
    <col min="8198" max="8198" width="12.5703125" customWidth="1"/>
    <col min="8199" max="8199" width="13.140625" customWidth="1"/>
    <col min="8200" max="8200" width="13.7109375" customWidth="1"/>
    <col min="8201" max="8201" width="8.5703125" customWidth="1"/>
    <col min="8202" max="8202" width="0" hidden="1" customWidth="1"/>
    <col min="8203" max="8203" width="11" customWidth="1"/>
    <col min="8204" max="8205" width="15.5703125" customWidth="1"/>
    <col min="8449" max="8449" width="11.28515625" customWidth="1"/>
    <col min="8450" max="8450" width="29.7109375" customWidth="1"/>
    <col min="8451" max="8453" width="0" hidden="1" customWidth="1"/>
    <col min="8454" max="8454" width="12.5703125" customWidth="1"/>
    <col min="8455" max="8455" width="13.140625" customWidth="1"/>
    <col min="8456" max="8456" width="13.7109375" customWidth="1"/>
    <col min="8457" max="8457" width="8.5703125" customWidth="1"/>
    <col min="8458" max="8458" width="0" hidden="1" customWidth="1"/>
    <col min="8459" max="8459" width="11" customWidth="1"/>
    <col min="8460" max="8461" width="15.5703125" customWidth="1"/>
    <col min="8705" max="8705" width="11.28515625" customWidth="1"/>
    <col min="8706" max="8706" width="29.7109375" customWidth="1"/>
    <col min="8707" max="8709" width="0" hidden="1" customWidth="1"/>
    <col min="8710" max="8710" width="12.5703125" customWidth="1"/>
    <col min="8711" max="8711" width="13.140625" customWidth="1"/>
    <col min="8712" max="8712" width="13.7109375" customWidth="1"/>
    <col min="8713" max="8713" width="8.5703125" customWidth="1"/>
    <col min="8714" max="8714" width="0" hidden="1" customWidth="1"/>
    <col min="8715" max="8715" width="11" customWidth="1"/>
    <col min="8716" max="8717" width="15.5703125" customWidth="1"/>
    <col min="8961" max="8961" width="11.28515625" customWidth="1"/>
    <col min="8962" max="8962" width="29.7109375" customWidth="1"/>
    <col min="8963" max="8965" width="0" hidden="1" customWidth="1"/>
    <col min="8966" max="8966" width="12.5703125" customWidth="1"/>
    <col min="8967" max="8967" width="13.140625" customWidth="1"/>
    <col min="8968" max="8968" width="13.7109375" customWidth="1"/>
    <col min="8969" max="8969" width="8.5703125" customWidth="1"/>
    <col min="8970" max="8970" width="0" hidden="1" customWidth="1"/>
    <col min="8971" max="8971" width="11" customWidth="1"/>
    <col min="8972" max="8973" width="15.5703125" customWidth="1"/>
    <col min="9217" max="9217" width="11.28515625" customWidth="1"/>
    <col min="9218" max="9218" width="29.7109375" customWidth="1"/>
    <col min="9219" max="9221" width="0" hidden="1" customWidth="1"/>
    <col min="9222" max="9222" width="12.5703125" customWidth="1"/>
    <col min="9223" max="9223" width="13.140625" customWidth="1"/>
    <col min="9224" max="9224" width="13.7109375" customWidth="1"/>
    <col min="9225" max="9225" width="8.5703125" customWidth="1"/>
    <col min="9226" max="9226" width="0" hidden="1" customWidth="1"/>
    <col min="9227" max="9227" width="11" customWidth="1"/>
    <col min="9228" max="9229" width="15.5703125" customWidth="1"/>
    <col min="9473" max="9473" width="11.28515625" customWidth="1"/>
    <col min="9474" max="9474" width="29.7109375" customWidth="1"/>
    <col min="9475" max="9477" width="0" hidden="1" customWidth="1"/>
    <col min="9478" max="9478" width="12.5703125" customWidth="1"/>
    <col min="9479" max="9479" width="13.140625" customWidth="1"/>
    <col min="9480" max="9480" width="13.7109375" customWidth="1"/>
    <col min="9481" max="9481" width="8.5703125" customWidth="1"/>
    <col min="9482" max="9482" width="0" hidden="1" customWidth="1"/>
    <col min="9483" max="9483" width="11" customWidth="1"/>
    <col min="9484" max="9485" width="15.5703125" customWidth="1"/>
    <col min="9729" max="9729" width="11.28515625" customWidth="1"/>
    <col min="9730" max="9730" width="29.7109375" customWidth="1"/>
    <col min="9731" max="9733" width="0" hidden="1" customWidth="1"/>
    <col min="9734" max="9734" width="12.5703125" customWidth="1"/>
    <col min="9735" max="9735" width="13.140625" customWidth="1"/>
    <col min="9736" max="9736" width="13.7109375" customWidth="1"/>
    <col min="9737" max="9737" width="8.5703125" customWidth="1"/>
    <col min="9738" max="9738" width="0" hidden="1" customWidth="1"/>
    <col min="9739" max="9739" width="11" customWidth="1"/>
    <col min="9740" max="9741" width="15.5703125" customWidth="1"/>
    <col min="9985" max="9985" width="11.28515625" customWidth="1"/>
    <col min="9986" max="9986" width="29.7109375" customWidth="1"/>
    <col min="9987" max="9989" width="0" hidden="1" customWidth="1"/>
    <col min="9990" max="9990" width="12.5703125" customWidth="1"/>
    <col min="9991" max="9991" width="13.140625" customWidth="1"/>
    <col min="9992" max="9992" width="13.7109375" customWidth="1"/>
    <col min="9993" max="9993" width="8.5703125" customWidth="1"/>
    <col min="9994" max="9994" width="0" hidden="1" customWidth="1"/>
    <col min="9995" max="9995" width="11" customWidth="1"/>
    <col min="9996" max="9997" width="15.5703125" customWidth="1"/>
    <col min="10241" max="10241" width="11.28515625" customWidth="1"/>
    <col min="10242" max="10242" width="29.7109375" customWidth="1"/>
    <col min="10243" max="10245" width="0" hidden="1" customWidth="1"/>
    <col min="10246" max="10246" width="12.5703125" customWidth="1"/>
    <col min="10247" max="10247" width="13.140625" customWidth="1"/>
    <col min="10248" max="10248" width="13.7109375" customWidth="1"/>
    <col min="10249" max="10249" width="8.5703125" customWidth="1"/>
    <col min="10250" max="10250" width="0" hidden="1" customWidth="1"/>
    <col min="10251" max="10251" width="11" customWidth="1"/>
    <col min="10252" max="10253" width="15.5703125" customWidth="1"/>
    <col min="10497" max="10497" width="11.28515625" customWidth="1"/>
    <col min="10498" max="10498" width="29.7109375" customWidth="1"/>
    <col min="10499" max="10501" width="0" hidden="1" customWidth="1"/>
    <col min="10502" max="10502" width="12.5703125" customWidth="1"/>
    <col min="10503" max="10503" width="13.140625" customWidth="1"/>
    <col min="10504" max="10504" width="13.7109375" customWidth="1"/>
    <col min="10505" max="10505" width="8.5703125" customWidth="1"/>
    <col min="10506" max="10506" width="0" hidden="1" customWidth="1"/>
    <col min="10507" max="10507" width="11" customWidth="1"/>
    <col min="10508" max="10509" width="15.5703125" customWidth="1"/>
    <col min="10753" max="10753" width="11.28515625" customWidth="1"/>
    <col min="10754" max="10754" width="29.7109375" customWidth="1"/>
    <col min="10755" max="10757" width="0" hidden="1" customWidth="1"/>
    <col min="10758" max="10758" width="12.5703125" customWidth="1"/>
    <col min="10759" max="10759" width="13.140625" customWidth="1"/>
    <col min="10760" max="10760" width="13.7109375" customWidth="1"/>
    <col min="10761" max="10761" width="8.5703125" customWidth="1"/>
    <col min="10762" max="10762" width="0" hidden="1" customWidth="1"/>
    <col min="10763" max="10763" width="11" customWidth="1"/>
    <col min="10764" max="10765" width="15.5703125" customWidth="1"/>
    <col min="11009" max="11009" width="11.28515625" customWidth="1"/>
    <col min="11010" max="11010" width="29.7109375" customWidth="1"/>
    <col min="11011" max="11013" width="0" hidden="1" customWidth="1"/>
    <col min="11014" max="11014" width="12.5703125" customWidth="1"/>
    <col min="11015" max="11015" width="13.140625" customWidth="1"/>
    <col min="11016" max="11016" width="13.7109375" customWidth="1"/>
    <col min="11017" max="11017" width="8.5703125" customWidth="1"/>
    <col min="11018" max="11018" width="0" hidden="1" customWidth="1"/>
    <col min="11019" max="11019" width="11" customWidth="1"/>
    <col min="11020" max="11021" width="15.5703125" customWidth="1"/>
    <col min="11265" max="11265" width="11.28515625" customWidth="1"/>
    <col min="11266" max="11266" width="29.7109375" customWidth="1"/>
    <col min="11267" max="11269" width="0" hidden="1" customWidth="1"/>
    <col min="11270" max="11270" width="12.5703125" customWidth="1"/>
    <col min="11271" max="11271" width="13.140625" customWidth="1"/>
    <col min="11272" max="11272" width="13.7109375" customWidth="1"/>
    <col min="11273" max="11273" width="8.5703125" customWidth="1"/>
    <col min="11274" max="11274" width="0" hidden="1" customWidth="1"/>
    <col min="11275" max="11275" width="11" customWidth="1"/>
    <col min="11276" max="11277" width="15.5703125" customWidth="1"/>
    <col min="11521" max="11521" width="11.28515625" customWidth="1"/>
    <col min="11522" max="11522" width="29.7109375" customWidth="1"/>
    <col min="11523" max="11525" width="0" hidden="1" customWidth="1"/>
    <col min="11526" max="11526" width="12.5703125" customWidth="1"/>
    <col min="11527" max="11527" width="13.140625" customWidth="1"/>
    <col min="11528" max="11528" width="13.7109375" customWidth="1"/>
    <col min="11529" max="11529" width="8.5703125" customWidth="1"/>
    <col min="11530" max="11530" width="0" hidden="1" customWidth="1"/>
    <col min="11531" max="11531" width="11" customWidth="1"/>
    <col min="11532" max="11533" width="15.5703125" customWidth="1"/>
    <col min="11777" max="11777" width="11.28515625" customWidth="1"/>
    <col min="11778" max="11778" width="29.7109375" customWidth="1"/>
    <col min="11779" max="11781" width="0" hidden="1" customWidth="1"/>
    <col min="11782" max="11782" width="12.5703125" customWidth="1"/>
    <col min="11783" max="11783" width="13.140625" customWidth="1"/>
    <col min="11784" max="11784" width="13.7109375" customWidth="1"/>
    <col min="11785" max="11785" width="8.5703125" customWidth="1"/>
    <col min="11786" max="11786" width="0" hidden="1" customWidth="1"/>
    <col min="11787" max="11787" width="11" customWidth="1"/>
    <col min="11788" max="11789" width="15.5703125" customWidth="1"/>
    <col min="12033" max="12033" width="11.28515625" customWidth="1"/>
    <col min="12034" max="12034" width="29.7109375" customWidth="1"/>
    <col min="12035" max="12037" width="0" hidden="1" customWidth="1"/>
    <col min="12038" max="12038" width="12.5703125" customWidth="1"/>
    <col min="12039" max="12039" width="13.140625" customWidth="1"/>
    <col min="12040" max="12040" width="13.7109375" customWidth="1"/>
    <col min="12041" max="12041" width="8.5703125" customWidth="1"/>
    <col min="12042" max="12042" width="0" hidden="1" customWidth="1"/>
    <col min="12043" max="12043" width="11" customWidth="1"/>
    <col min="12044" max="12045" width="15.5703125" customWidth="1"/>
    <col min="12289" max="12289" width="11.28515625" customWidth="1"/>
    <col min="12290" max="12290" width="29.7109375" customWidth="1"/>
    <col min="12291" max="12293" width="0" hidden="1" customWidth="1"/>
    <col min="12294" max="12294" width="12.5703125" customWidth="1"/>
    <col min="12295" max="12295" width="13.140625" customWidth="1"/>
    <col min="12296" max="12296" width="13.7109375" customWidth="1"/>
    <col min="12297" max="12297" width="8.5703125" customWidth="1"/>
    <col min="12298" max="12298" width="0" hidden="1" customWidth="1"/>
    <col min="12299" max="12299" width="11" customWidth="1"/>
    <col min="12300" max="12301" width="15.5703125" customWidth="1"/>
    <col min="12545" max="12545" width="11.28515625" customWidth="1"/>
    <col min="12546" max="12546" width="29.7109375" customWidth="1"/>
    <col min="12547" max="12549" width="0" hidden="1" customWidth="1"/>
    <col min="12550" max="12550" width="12.5703125" customWidth="1"/>
    <col min="12551" max="12551" width="13.140625" customWidth="1"/>
    <col min="12552" max="12552" width="13.7109375" customWidth="1"/>
    <col min="12553" max="12553" width="8.5703125" customWidth="1"/>
    <col min="12554" max="12554" width="0" hidden="1" customWidth="1"/>
    <col min="12555" max="12555" width="11" customWidth="1"/>
    <col min="12556" max="12557" width="15.5703125" customWidth="1"/>
    <col min="12801" max="12801" width="11.28515625" customWidth="1"/>
    <col min="12802" max="12802" width="29.7109375" customWidth="1"/>
    <col min="12803" max="12805" width="0" hidden="1" customWidth="1"/>
    <col min="12806" max="12806" width="12.5703125" customWidth="1"/>
    <col min="12807" max="12807" width="13.140625" customWidth="1"/>
    <col min="12808" max="12808" width="13.7109375" customWidth="1"/>
    <col min="12809" max="12809" width="8.5703125" customWidth="1"/>
    <col min="12810" max="12810" width="0" hidden="1" customWidth="1"/>
    <col min="12811" max="12811" width="11" customWidth="1"/>
    <col min="12812" max="12813" width="15.5703125" customWidth="1"/>
    <col min="13057" max="13057" width="11.28515625" customWidth="1"/>
    <col min="13058" max="13058" width="29.7109375" customWidth="1"/>
    <col min="13059" max="13061" width="0" hidden="1" customWidth="1"/>
    <col min="13062" max="13062" width="12.5703125" customWidth="1"/>
    <col min="13063" max="13063" width="13.140625" customWidth="1"/>
    <col min="13064" max="13064" width="13.7109375" customWidth="1"/>
    <col min="13065" max="13065" width="8.5703125" customWidth="1"/>
    <col min="13066" max="13066" width="0" hidden="1" customWidth="1"/>
    <col min="13067" max="13067" width="11" customWidth="1"/>
    <col min="13068" max="13069" width="15.5703125" customWidth="1"/>
    <col min="13313" max="13313" width="11.28515625" customWidth="1"/>
    <col min="13314" max="13314" width="29.7109375" customWidth="1"/>
    <col min="13315" max="13317" width="0" hidden="1" customWidth="1"/>
    <col min="13318" max="13318" width="12.5703125" customWidth="1"/>
    <col min="13319" max="13319" width="13.140625" customWidth="1"/>
    <col min="13320" max="13320" width="13.7109375" customWidth="1"/>
    <col min="13321" max="13321" width="8.5703125" customWidth="1"/>
    <col min="13322" max="13322" width="0" hidden="1" customWidth="1"/>
    <col min="13323" max="13323" width="11" customWidth="1"/>
    <col min="13324" max="13325" width="15.5703125" customWidth="1"/>
    <col min="13569" max="13569" width="11.28515625" customWidth="1"/>
    <col min="13570" max="13570" width="29.7109375" customWidth="1"/>
    <col min="13571" max="13573" width="0" hidden="1" customWidth="1"/>
    <col min="13574" max="13574" width="12.5703125" customWidth="1"/>
    <col min="13575" max="13575" width="13.140625" customWidth="1"/>
    <col min="13576" max="13576" width="13.7109375" customWidth="1"/>
    <col min="13577" max="13577" width="8.5703125" customWidth="1"/>
    <col min="13578" max="13578" width="0" hidden="1" customWidth="1"/>
    <col min="13579" max="13579" width="11" customWidth="1"/>
    <col min="13580" max="13581" width="15.5703125" customWidth="1"/>
    <col min="13825" max="13825" width="11.28515625" customWidth="1"/>
    <col min="13826" max="13826" width="29.7109375" customWidth="1"/>
    <col min="13827" max="13829" width="0" hidden="1" customWidth="1"/>
    <col min="13830" max="13830" width="12.5703125" customWidth="1"/>
    <col min="13831" max="13831" width="13.140625" customWidth="1"/>
    <col min="13832" max="13832" width="13.7109375" customWidth="1"/>
    <col min="13833" max="13833" width="8.5703125" customWidth="1"/>
    <col min="13834" max="13834" width="0" hidden="1" customWidth="1"/>
    <col min="13835" max="13835" width="11" customWidth="1"/>
    <col min="13836" max="13837" width="15.5703125" customWidth="1"/>
    <col min="14081" max="14081" width="11.28515625" customWidth="1"/>
    <col min="14082" max="14082" width="29.7109375" customWidth="1"/>
    <col min="14083" max="14085" width="0" hidden="1" customWidth="1"/>
    <col min="14086" max="14086" width="12.5703125" customWidth="1"/>
    <col min="14087" max="14087" width="13.140625" customWidth="1"/>
    <col min="14088" max="14088" width="13.7109375" customWidth="1"/>
    <col min="14089" max="14089" width="8.5703125" customWidth="1"/>
    <col min="14090" max="14090" width="0" hidden="1" customWidth="1"/>
    <col min="14091" max="14091" width="11" customWidth="1"/>
    <col min="14092" max="14093" width="15.5703125" customWidth="1"/>
    <col min="14337" max="14337" width="11.28515625" customWidth="1"/>
    <col min="14338" max="14338" width="29.7109375" customWidth="1"/>
    <col min="14339" max="14341" width="0" hidden="1" customWidth="1"/>
    <col min="14342" max="14342" width="12.5703125" customWidth="1"/>
    <col min="14343" max="14343" width="13.140625" customWidth="1"/>
    <col min="14344" max="14344" width="13.7109375" customWidth="1"/>
    <col min="14345" max="14345" width="8.5703125" customWidth="1"/>
    <col min="14346" max="14346" width="0" hidden="1" customWidth="1"/>
    <col min="14347" max="14347" width="11" customWidth="1"/>
    <col min="14348" max="14349" width="15.5703125" customWidth="1"/>
    <col min="14593" max="14593" width="11.28515625" customWidth="1"/>
    <col min="14594" max="14594" width="29.7109375" customWidth="1"/>
    <col min="14595" max="14597" width="0" hidden="1" customWidth="1"/>
    <col min="14598" max="14598" width="12.5703125" customWidth="1"/>
    <col min="14599" max="14599" width="13.140625" customWidth="1"/>
    <col min="14600" max="14600" width="13.7109375" customWidth="1"/>
    <col min="14601" max="14601" width="8.5703125" customWidth="1"/>
    <col min="14602" max="14602" width="0" hidden="1" customWidth="1"/>
    <col min="14603" max="14603" width="11" customWidth="1"/>
    <col min="14604" max="14605" width="15.5703125" customWidth="1"/>
    <col min="14849" max="14849" width="11.28515625" customWidth="1"/>
    <col min="14850" max="14850" width="29.7109375" customWidth="1"/>
    <col min="14851" max="14853" width="0" hidden="1" customWidth="1"/>
    <col min="14854" max="14854" width="12.5703125" customWidth="1"/>
    <col min="14855" max="14855" width="13.140625" customWidth="1"/>
    <col min="14856" max="14856" width="13.7109375" customWidth="1"/>
    <col min="14857" max="14857" width="8.5703125" customWidth="1"/>
    <col min="14858" max="14858" width="0" hidden="1" customWidth="1"/>
    <col min="14859" max="14859" width="11" customWidth="1"/>
    <col min="14860" max="14861" width="15.5703125" customWidth="1"/>
    <col min="15105" max="15105" width="11.28515625" customWidth="1"/>
    <col min="15106" max="15106" width="29.7109375" customWidth="1"/>
    <col min="15107" max="15109" width="0" hidden="1" customWidth="1"/>
    <col min="15110" max="15110" width="12.5703125" customWidth="1"/>
    <col min="15111" max="15111" width="13.140625" customWidth="1"/>
    <col min="15112" max="15112" width="13.7109375" customWidth="1"/>
    <col min="15113" max="15113" width="8.5703125" customWidth="1"/>
    <col min="15114" max="15114" width="0" hidden="1" customWidth="1"/>
    <col min="15115" max="15115" width="11" customWidth="1"/>
    <col min="15116" max="15117" width="15.5703125" customWidth="1"/>
    <col min="15361" max="15361" width="11.28515625" customWidth="1"/>
    <col min="15362" max="15362" width="29.7109375" customWidth="1"/>
    <col min="15363" max="15365" width="0" hidden="1" customWidth="1"/>
    <col min="15366" max="15366" width="12.5703125" customWidth="1"/>
    <col min="15367" max="15367" width="13.140625" customWidth="1"/>
    <col min="15368" max="15368" width="13.7109375" customWidth="1"/>
    <col min="15369" max="15369" width="8.5703125" customWidth="1"/>
    <col min="15370" max="15370" width="0" hidden="1" customWidth="1"/>
    <col min="15371" max="15371" width="11" customWidth="1"/>
    <col min="15372" max="15373" width="15.5703125" customWidth="1"/>
    <col min="15617" max="15617" width="11.28515625" customWidth="1"/>
    <col min="15618" max="15618" width="29.7109375" customWidth="1"/>
    <col min="15619" max="15621" width="0" hidden="1" customWidth="1"/>
    <col min="15622" max="15622" width="12.5703125" customWidth="1"/>
    <col min="15623" max="15623" width="13.140625" customWidth="1"/>
    <col min="15624" max="15624" width="13.7109375" customWidth="1"/>
    <col min="15625" max="15625" width="8.5703125" customWidth="1"/>
    <col min="15626" max="15626" width="0" hidden="1" customWidth="1"/>
    <col min="15627" max="15627" width="11" customWidth="1"/>
    <col min="15628" max="15629" width="15.5703125" customWidth="1"/>
    <col min="15873" max="15873" width="11.28515625" customWidth="1"/>
    <col min="15874" max="15874" width="29.7109375" customWidth="1"/>
    <col min="15875" max="15877" width="0" hidden="1" customWidth="1"/>
    <col min="15878" max="15878" width="12.5703125" customWidth="1"/>
    <col min="15879" max="15879" width="13.140625" customWidth="1"/>
    <col min="15880" max="15880" width="13.7109375" customWidth="1"/>
    <col min="15881" max="15881" width="8.5703125" customWidth="1"/>
    <col min="15882" max="15882" width="0" hidden="1" customWidth="1"/>
    <col min="15883" max="15883" width="11" customWidth="1"/>
    <col min="15884" max="15885" width="15.5703125" customWidth="1"/>
    <col min="16129" max="16129" width="11.28515625" customWidth="1"/>
    <col min="16130" max="16130" width="29.7109375" customWidth="1"/>
    <col min="16131" max="16133" width="0" hidden="1" customWidth="1"/>
    <col min="16134" max="16134" width="12.5703125" customWidth="1"/>
    <col min="16135" max="16135" width="13.140625" customWidth="1"/>
    <col min="16136" max="16136" width="13.7109375" customWidth="1"/>
    <col min="16137" max="16137" width="8.5703125" customWidth="1"/>
    <col min="16138" max="16138" width="0" hidden="1" customWidth="1"/>
    <col min="16139" max="16139" width="11" customWidth="1"/>
    <col min="16140" max="16141" width="15.5703125" customWidth="1"/>
  </cols>
  <sheetData>
    <row r="1" spans="1:13" hidden="1" x14ac:dyDescent="0.2">
      <c r="A1" s="1"/>
      <c r="B1" s="2"/>
      <c r="C1" s="3"/>
      <c r="D1" s="3"/>
      <c r="E1" s="3"/>
      <c r="F1" s="2"/>
      <c r="G1" s="4"/>
      <c r="H1" s="2"/>
      <c r="I1" s="5"/>
      <c r="J1" s="6"/>
      <c r="K1" s="7"/>
      <c r="L1" s="6"/>
      <c r="M1" s="6"/>
    </row>
    <row r="2" spans="1:13" ht="18" x14ac:dyDescent="0.25">
      <c r="A2" s="8" t="s">
        <v>204</v>
      </c>
      <c r="B2" s="9"/>
      <c r="C2" s="9"/>
      <c r="D2" s="9"/>
      <c r="E2" s="9"/>
      <c r="F2" s="10"/>
      <c r="G2" s="11"/>
      <c r="H2" s="10"/>
      <c r="I2" s="12"/>
      <c r="J2" s="13"/>
      <c r="K2" s="14"/>
      <c r="L2" s="13"/>
      <c r="M2" s="15"/>
    </row>
    <row r="3" spans="1:13" ht="18" hidden="1" x14ac:dyDescent="0.25">
      <c r="A3" s="16"/>
      <c r="B3" s="17"/>
      <c r="C3" s="17"/>
      <c r="D3" s="17"/>
      <c r="E3" s="17"/>
      <c r="F3" s="18"/>
      <c r="G3" s="19"/>
      <c r="H3" s="18"/>
      <c r="I3" s="20"/>
      <c r="J3" s="3"/>
      <c r="K3" s="21"/>
      <c r="L3" s="3"/>
      <c r="M3" s="22"/>
    </row>
    <row r="4" spans="1:13" hidden="1" x14ac:dyDescent="0.2">
      <c r="A4" s="16" t="s">
        <v>0</v>
      </c>
      <c r="B4" s="23"/>
      <c r="C4" s="23"/>
      <c r="D4" s="23"/>
      <c r="E4" s="23"/>
      <c r="F4" s="18"/>
      <c r="G4" s="19"/>
      <c r="H4" s="18"/>
      <c r="I4" s="20"/>
      <c r="J4" s="3"/>
      <c r="K4" s="21"/>
      <c r="L4" s="3"/>
      <c r="M4" s="22"/>
    </row>
    <row r="5" spans="1:13" ht="18" x14ac:dyDescent="0.25">
      <c r="A5" s="16" t="s">
        <v>1</v>
      </c>
      <c r="B5" s="17"/>
      <c r="C5" s="17"/>
      <c r="D5" s="17"/>
      <c r="E5" s="24"/>
      <c r="F5" s="18"/>
      <c r="G5" s="19"/>
      <c r="H5" s="18"/>
      <c r="I5" s="20"/>
      <c r="J5" s="3"/>
      <c r="K5" s="21"/>
      <c r="L5" s="3"/>
      <c r="M5" s="22"/>
    </row>
    <row r="6" spans="1:13" ht="18" x14ac:dyDescent="0.25">
      <c r="A6" s="25" t="s">
        <v>2</v>
      </c>
      <c r="B6" s="26"/>
      <c r="C6" s="26"/>
      <c r="D6" s="26"/>
      <c r="E6" s="26"/>
      <c r="F6" s="27"/>
      <c r="G6" s="28"/>
      <c r="H6" s="27"/>
      <c r="I6" s="29"/>
      <c r="J6" s="30"/>
      <c r="K6" s="31"/>
      <c r="L6" s="30"/>
      <c r="M6" s="32"/>
    </row>
    <row r="7" spans="1:13" hidden="1" x14ac:dyDescent="0.2">
      <c r="A7" s="33"/>
      <c r="B7" s="34"/>
      <c r="C7" s="34"/>
      <c r="D7" s="34"/>
      <c r="E7" s="34"/>
      <c r="F7" s="34"/>
      <c r="G7" s="35"/>
      <c r="H7" s="34"/>
      <c r="I7" s="36"/>
      <c r="J7" s="3"/>
      <c r="K7" s="37"/>
      <c r="L7" s="3"/>
      <c r="M7" s="6"/>
    </row>
    <row r="8" spans="1:13" x14ac:dyDescent="0.2">
      <c r="A8" s="38" t="s">
        <v>3</v>
      </c>
      <c r="B8" s="39" t="s">
        <v>4</v>
      </c>
      <c r="C8" s="40" t="s">
        <v>5</v>
      </c>
      <c r="D8" s="39" t="s">
        <v>6</v>
      </c>
      <c r="E8" s="39" t="s">
        <v>7</v>
      </c>
      <c r="F8" s="39" t="s">
        <v>8</v>
      </c>
      <c r="G8" s="41" t="s">
        <v>9</v>
      </c>
      <c r="H8" s="39" t="s">
        <v>8</v>
      </c>
      <c r="I8" s="42" t="s">
        <v>10</v>
      </c>
      <c r="J8" s="43"/>
      <c r="K8" s="44"/>
      <c r="L8" s="45"/>
      <c r="M8" s="45" t="s">
        <v>11</v>
      </c>
    </row>
    <row r="9" spans="1:13" x14ac:dyDescent="0.2">
      <c r="A9" s="38">
        <v>0</v>
      </c>
      <c r="B9" s="39"/>
      <c r="C9" s="40">
        <v>2005</v>
      </c>
      <c r="D9" s="39" t="s">
        <v>12</v>
      </c>
      <c r="E9" s="39">
        <v>2007</v>
      </c>
      <c r="F9" s="39" t="s">
        <v>205</v>
      </c>
      <c r="G9" s="41" t="s">
        <v>206</v>
      </c>
      <c r="H9" s="39" t="s">
        <v>207</v>
      </c>
      <c r="I9" s="42" t="s">
        <v>13</v>
      </c>
      <c r="J9" s="39"/>
      <c r="K9" s="46"/>
      <c r="L9" s="47"/>
      <c r="M9" s="48" t="s">
        <v>14</v>
      </c>
    </row>
    <row r="10" spans="1:13" hidden="1" x14ac:dyDescent="0.2"/>
    <row r="11" spans="1:13" ht="15.75" x14ac:dyDescent="0.25">
      <c r="A11" s="49">
        <v>600</v>
      </c>
      <c r="B11" s="55" t="s">
        <v>15</v>
      </c>
    </row>
    <row r="12" spans="1:13" hidden="1" x14ac:dyDescent="0.2"/>
    <row r="13" spans="1:13" x14ac:dyDescent="0.2">
      <c r="A13" s="56" t="s">
        <v>16</v>
      </c>
      <c r="B13" s="57" t="s">
        <v>17</v>
      </c>
      <c r="C13" s="58">
        <f t="shared" ref="C13:H13" si="0">C16+C35+C37+C42+C63+C14+C15</f>
        <v>16146</v>
      </c>
      <c r="D13" s="58">
        <f t="shared" si="0"/>
        <v>16326</v>
      </c>
      <c r="E13" s="58">
        <f t="shared" si="0"/>
        <v>16291</v>
      </c>
      <c r="F13" s="59">
        <f t="shared" ref="F13" si="1">F16+F35+F37+F42+F63+F14+F15</f>
        <v>269.59999999999997</v>
      </c>
      <c r="G13" s="59">
        <f t="shared" si="0"/>
        <v>1169.23</v>
      </c>
      <c r="H13" s="59">
        <f t="shared" si="0"/>
        <v>269.73</v>
      </c>
      <c r="I13" s="52">
        <f t="shared" ref="I13:I22" si="2">H13/G13*100</f>
        <v>23.069028334887062</v>
      </c>
      <c r="J13" s="60"/>
      <c r="K13" s="59"/>
    </row>
    <row r="14" spans="1:13" x14ac:dyDescent="0.2">
      <c r="A14" s="49">
        <v>610</v>
      </c>
      <c r="B14" s="50" t="s">
        <v>18</v>
      </c>
      <c r="C14">
        <v>7760</v>
      </c>
      <c r="D14">
        <v>9100</v>
      </c>
      <c r="E14">
        <v>8800</v>
      </c>
      <c r="F14" s="50">
        <v>143.99</v>
      </c>
      <c r="G14" s="51">
        <v>681.16</v>
      </c>
      <c r="H14" s="50">
        <v>147.13</v>
      </c>
      <c r="I14" s="52">
        <f t="shared" si="2"/>
        <v>21.599917787304008</v>
      </c>
    </row>
    <row r="15" spans="1:13" x14ac:dyDescent="0.2">
      <c r="A15" s="49">
        <v>620</v>
      </c>
      <c r="B15" s="50" t="s">
        <v>19</v>
      </c>
      <c r="C15">
        <v>2660</v>
      </c>
      <c r="D15">
        <v>3180</v>
      </c>
      <c r="E15">
        <v>3077</v>
      </c>
      <c r="F15" s="50">
        <v>49.52</v>
      </c>
      <c r="G15" s="51">
        <v>234.04</v>
      </c>
      <c r="H15" s="50">
        <v>52.06</v>
      </c>
      <c r="I15" s="52">
        <f t="shared" si="2"/>
        <v>22.244060844300119</v>
      </c>
    </row>
    <row r="16" spans="1:13" x14ac:dyDescent="0.2">
      <c r="A16" s="61" t="s">
        <v>20</v>
      </c>
      <c r="B16" s="60" t="s">
        <v>21</v>
      </c>
      <c r="C16" s="62">
        <f>SUM(C17:C34)</f>
        <v>2655</v>
      </c>
      <c r="D16" s="62">
        <f>SUM(D17:D34)</f>
        <v>1934</v>
      </c>
      <c r="E16" s="62">
        <f>SUM(E17:E34)</f>
        <v>1974</v>
      </c>
      <c r="F16" s="63">
        <f>SUM(F17:F34)+F71</f>
        <v>76.089999999999989</v>
      </c>
      <c r="G16" s="63">
        <f>SUM(G17:G34)+G71</f>
        <v>254.03</v>
      </c>
      <c r="H16" s="63">
        <f>SUM(H17:H34)+H71</f>
        <v>70.540000000000006</v>
      </c>
      <c r="I16" s="52">
        <f t="shared" si="2"/>
        <v>27.768373814116444</v>
      </c>
      <c r="J16" s="60"/>
      <c r="K16" s="59"/>
    </row>
    <row r="17" spans="1:14" x14ac:dyDescent="0.2">
      <c r="A17" s="49">
        <v>631</v>
      </c>
      <c r="B17" s="50" t="s">
        <v>22</v>
      </c>
      <c r="C17">
        <v>38</v>
      </c>
      <c r="D17">
        <v>25</v>
      </c>
      <c r="E17">
        <v>30</v>
      </c>
      <c r="F17" s="50">
        <v>0.3</v>
      </c>
      <c r="G17" s="51">
        <v>1.5</v>
      </c>
      <c r="H17" s="50">
        <v>0</v>
      </c>
      <c r="I17" s="52">
        <f t="shared" si="2"/>
        <v>0</v>
      </c>
    </row>
    <row r="18" spans="1:14" x14ac:dyDescent="0.2">
      <c r="A18" s="49">
        <v>632</v>
      </c>
      <c r="B18" s="50" t="s">
        <v>23</v>
      </c>
      <c r="C18">
        <v>634</v>
      </c>
      <c r="D18">
        <v>680</v>
      </c>
      <c r="E18">
        <v>710</v>
      </c>
      <c r="F18" s="50">
        <v>23.13</v>
      </c>
      <c r="G18" s="51">
        <v>72.5</v>
      </c>
      <c r="H18" s="50">
        <v>22.24</v>
      </c>
      <c r="I18" s="52">
        <f t="shared" si="2"/>
        <v>30.675862068965515</v>
      </c>
    </row>
    <row r="19" spans="1:14" x14ac:dyDescent="0.2">
      <c r="A19" s="49">
        <v>633</v>
      </c>
      <c r="B19" s="50" t="s">
        <v>24</v>
      </c>
      <c r="C19">
        <v>487</v>
      </c>
      <c r="E19">
        <v>0</v>
      </c>
      <c r="F19" s="50">
        <v>8.4</v>
      </c>
      <c r="G19" s="51">
        <v>21.3</v>
      </c>
      <c r="H19" s="50">
        <v>2.85</v>
      </c>
      <c r="I19" s="52">
        <f t="shared" si="2"/>
        <v>13.380281690140844</v>
      </c>
    </row>
    <row r="20" spans="1:14" x14ac:dyDescent="0.2">
      <c r="A20" s="49">
        <v>634</v>
      </c>
      <c r="B20" s="50" t="s">
        <v>25</v>
      </c>
      <c r="C20">
        <v>40</v>
      </c>
      <c r="D20">
        <v>60</v>
      </c>
      <c r="E20">
        <v>70</v>
      </c>
      <c r="F20" s="50">
        <v>1.04</v>
      </c>
      <c r="G20" s="51">
        <v>5.8</v>
      </c>
      <c r="H20" s="50">
        <v>1.19</v>
      </c>
      <c r="I20" s="52">
        <f t="shared" si="2"/>
        <v>20.517241379310345</v>
      </c>
    </row>
    <row r="21" spans="1:14" x14ac:dyDescent="0.2">
      <c r="A21" s="49">
        <v>635</v>
      </c>
      <c r="B21" s="50" t="s">
        <v>26</v>
      </c>
      <c r="C21">
        <v>127</v>
      </c>
      <c r="E21">
        <v>0</v>
      </c>
      <c r="F21" s="50">
        <v>3.02</v>
      </c>
      <c r="G21" s="51">
        <v>13.9</v>
      </c>
      <c r="H21" s="50">
        <v>3.93</v>
      </c>
      <c r="I21" s="52">
        <v>0</v>
      </c>
    </row>
    <row r="22" spans="1:14" x14ac:dyDescent="0.2">
      <c r="A22" s="49">
        <v>636</v>
      </c>
      <c r="B22" s="50" t="s">
        <v>27</v>
      </c>
      <c r="F22" s="50">
        <v>0.65</v>
      </c>
      <c r="G22" s="51">
        <v>5.3</v>
      </c>
      <c r="H22" s="50">
        <v>1.31</v>
      </c>
      <c r="I22" s="52">
        <f t="shared" si="2"/>
        <v>24.716981132075475</v>
      </c>
    </row>
    <row r="23" spans="1:14" x14ac:dyDescent="0.2">
      <c r="A23" s="49">
        <v>637</v>
      </c>
      <c r="B23" s="50" t="s">
        <v>28</v>
      </c>
      <c r="C23">
        <v>210</v>
      </c>
      <c r="D23">
        <v>220</v>
      </c>
      <c r="E23">
        <v>220</v>
      </c>
      <c r="F23" s="50">
        <v>32.06</v>
      </c>
      <c r="G23" s="51">
        <v>116.51</v>
      </c>
      <c r="H23" s="50">
        <v>31.07</v>
      </c>
      <c r="I23" s="52">
        <f>H23/G23*100</f>
        <v>26.667238863616856</v>
      </c>
    </row>
    <row r="24" spans="1:14" x14ac:dyDescent="0.2">
      <c r="A24" s="49">
        <v>642</v>
      </c>
      <c r="B24" s="50" t="s">
        <v>29</v>
      </c>
      <c r="C24">
        <v>233</v>
      </c>
      <c r="D24">
        <v>253</v>
      </c>
      <c r="E24">
        <v>233</v>
      </c>
      <c r="F24" s="50">
        <v>7.49</v>
      </c>
      <c r="G24" s="51">
        <v>17.22</v>
      </c>
      <c r="H24" s="50">
        <v>7.95</v>
      </c>
      <c r="I24" s="52">
        <f>H24/G24*100</f>
        <v>46.167247386759584</v>
      </c>
    </row>
    <row r="25" spans="1:14" hidden="1" x14ac:dyDescent="0.2">
      <c r="I25" s="52" t="e">
        <f>H25/G25*100</f>
        <v>#DIV/0!</v>
      </c>
    </row>
    <row r="26" spans="1:14" hidden="1" x14ac:dyDescent="0.2">
      <c r="C26">
        <v>82</v>
      </c>
      <c r="D26">
        <v>100</v>
      </c>
      <c r="E26">
        <v>100</v>
      </c>
      <c r="I26" s="52" t="e">
        <f>H26/G26*100</f>
        <v>#DIV/0!</v>
      </c>
    </row>
    <row r="27" spans="1:14" hidden="1" x14ac:dyDescent="0.2">
      <c r="C27">
        <v>241</v>
      </c>
      <c r="D27">
        <v>135</v>
      </c>
      <c r="E27">
        <v>50</v>
      </c>
      <c r="I27" s="52" t="e">
        <f>H27/G27*100</f>
        <v>#DIV/0!</v>
      </c>
      <c r="K27" s="64"/>
      <c r="L27" s="65"/>
      <c r="M27" s="65" t="s">
        <v>30</v>
      </c>
    </row>
    <row r="28" spans="1:14" hidden="1" x14ac:dyDescent="0.2">
      <c r="I28" s="52">
        <v>0</v>
      </c>
      <c r="M28" s="65"/>
    </row>
    <row r="29" spans="1:14" hidden="1" x14ac:dyDescent="0.2">
      <c r="C29">
        <v>374</v>
      </c>
      <c r="D29">
        <v>338</v>
      </c>
      <c r="E29">
        <v>356</v>
      </c>
      <c r="I29" s="52" t="e">
        <f t="shared" ref="I29:I39" si="3">H29/G29*100</f>
        <v>#DIV/0!</v>
      </c>
      <c r="M29" s="65" t="s">
        <v>31</v>
      </c>
      <c r="N29" s="66"/>
    </row>
    <row r="30" spans="1:14" hidden="1" x14ac:dyDescent="0.2">
      <c r="C30">
        <v>115</v>
      </c>
      <c r="D30">
        <v>60</v>
      </c>
      <c r="E30">
        <v>80</v>
      </c>
      <c r="I30" s="52" t="e">
        <f t="shared" si="3"/>
        <v>#DIV/0!</v>
      </c>
    </row>
    <row r="31" spans="1:14" hidden="1" x14ac:dyDescent="0.2">
      <c r="I31" s="52" t="e">
        <f t="shared" si="3"/>
        <v>#DIV/0!</v>
      </c>
    </row>
    <row r="32" spans="1:14" hidden="1" x14ac:dyDescent="0.2">
      <c r="C32">
        <v>74</v>
      </c>
      <c r="D32">
        <v>60</v>
      </c>
      <c r="E32">
        <v>70</v>
      </c>
      <c r="I32" s="52" t="e">
        <f t="shared" si="3"/>
        <v>#DIV/0!</v>
      </c>
      <c r="M32" s="65" t="s">
        <v>32</v>
      </c>
    </row>
    <row r="33" spans="1:13" hidden="1" x14ac:dyDescent="0.2">
      <c r="D33">
        <v>3</v>
      </c>
      <c r="E33">
        <v>5</v>
      </c>
      <c r="I33" s="52" t="e">
        <f t="shared" si="3"/>
        <v>#DIV/0!</v>
      </c>
      <c r="K33" s="64"/>
      <c r="L33" s="65"/>
      <c r="M33" s="65"/>
    </row>
    <row r="34" spans="1:13" hidden="1" x14ac:dyDescent="0.2">
      <c r="C34">
        <v>0</v>
      </c>
      <c r="D34" t="s">
        <v>14</v>
      </c>
      <c r="E34">
        <v>50</v>
      </c>
      <c r="I34" s="52" t="e">
        <f t="shared" si="3"/>
        <v>#DIV/0!</v>
      </c>
    </row>
    <row r="35" spans="1:13" hidden="1" x14ac:dyDescent="0.2">
      <c r="A35" s="61"/>
      <c r="B35" s="60"/>
      <c r="C35" s="62">
        <v>227</v>
      </c>
      <c r="D35" s="62">
        <v>281</v>
      </c>
      <c r="E35">
        <v>260</v>
      </c>
      <c r="F35" s="60"/>
      <c r="G35" s="63"/>
      <c r="H35" s="60"/>
      <c r="I35" s="52" t="e">
        <f t="shared" si="3"/>
        <v>#DIV/0!</v>
      </c>
      <c r="K35" s="67"/>
      <c r="L35" s="68"/>
      <c r="M35" s="65" t="s">
        <v>33</v>
      </c>
    </row>
    <row r="36" spans="1:13" hidden="1" x14ac:dyDescent="0.2">
      <c r="C36">
        <v>42</v>
      </c>
      <c r="D36">
        <v>80</v>
      </c>
      <c r="E36">
        <v>60</v>
      </c>
      <c r="I36" s="52" t="e">
        <f t="shared" si="3"/>
        <v>#DIV/0!</v>
      </c>
    </row>
    <row r="37" spans="1:13" hidden="1" x14ac:dyDescent="0.2">
      <c r="A37" s="61"/>
      <c r="B37" s="60"/>
      <c r="C37" s="62">
        <v>200</v>
      </c>
      <c r="D37" s="62">
        <v>130</v>
      </c>
      <c r="E37" s="62">
        <v>360</v>
      </c>
      <c r="F37" s="60"/>
      <c r="G37" s="63"/>
      <c r="H37" s="60"/>
      <c r="I37" s="52" t="e">
        <f t="shared" si="3"/>
        <v>#DIV/0!</v>
      </c>
      <c r="K37" s="67"/>
      <c r="L37" s="68"/>
      <c r="M37" s="65" t="s">
        <v>34</v>
      </c>
    </row>
    <row r="38" spans="1:13" hidden="1" x14ac:dyDescent="0.2">
      <c r="A38" s="38"/>
      <c r="B38" s="39"/>
      <c r="C38" s="40" t="s">
        <v>5</v>
      </c>
      <c r="D38" s="39" t="s">
        <v>6</v>
      </c>
      <c r="E38" s="39" t="s">
        <v>7</v>
      </c>
      <c r="F38" s="39"/>
      <c r="G38" s="41"/>
      <c r="H38" s="39"/>
      <c r="I38" s="52" t="e">
        <f t="shared" si="3"/>
        <v>#DIV/0!</v>
      </c>
      <c r="K38" s="64"/>
      <c r="L38" s="65"/>
      <c r="M38" s="65"/>
    </row>
    <row r="39" spans="1:13" hidden="1" x14ac:dyDescent="0.2">
      <c r="A39" s="38"/>
      <c r="B39" s="39"/>
      <c r="C39" s="40">
        <v>2005</v>
      </c>
      <c r="D39" s="39">
        <v>2006</v>
      </c>
      <c r="E39" s="39">
        <v>2007</v>
      </c>
      <c r="F39" s="39"/>
      <c r="G39" s="41"/>
      <c r="H39" s="39"/>
      <c r="I39" s="52" t="e">
        <f t="shared" si="3"/>
        <v>#DIV/0!</v>
      </c>
      <c r="K39" s="64"/>
      <c r="L39" s="65"/>
      <c r="M39" s="65"/>
    </row>
    <row r="40" spans="1:13" hidden="1" x14ac:dyDescent="0.2">
      <c r="A40" s="38"/>
      <c r="B40" s="39"/>
      <c r="C40" s="40" t="s">
        <v>5</v>
      </c>
      <c r="D40" s="39" t="s">
        <v>6</v>
      </c>
      <c r="E40" s="39" t="s">
        <v>7</v>
      </c>
      <c r="F40" s="39"/>
      <c r="G40" s="41"/>
      <c r="H40" s="39"/>
      <c r="I40" s="42" t="s">
        <v>10</v>
      </c>
      <c r="J40" s="43"/>
      <c r="K40" s="44"/>
      <c r="L40" s="69"/>
      <c r="M40" s="65" t="s">
        <v>11</v>
      </c>
    </row>
    <row r="41" spans="1:13" hidden="1" x14ac:dyDescent="0.2">
      <c r="A41" s="38"/>
      <c r="B41" s="39"/>
      <c r="C41" s="40">
        <v>2005</v>
      </c>
      <c r="D41" s="39" t="s">
        <v>12</v>
      </c>
      <c r="E41" s="39">
        <v>2007</v>
      </c>
      <c r="F41" s="39"/>
      <c r="G41" s="41"/>
      <c r="H41" s="39"/>
      <c r="I41" s="42" t="s">
        <v>13</v>
      </c>
      <c r="J41" s="39"/>
      <c r="K41" s="46"/>
      <c r="L41" s="68"/>
      <c r="M41" s="65" t="s">
        <v>14</v>
      </c>
    </row>
    <row r="42" spans="1:13" hidden="1" x14ac:dyDescent="0.2">
      <c r="A42" s="61"/>
      <c r="B42" s="60"/>
      <c r="C42" s="62">
        <f>SUM(C43:C46)+SUM(C49:C60)</f>
        <v>2590</v>
      </c>
      <c r="D42" s="62">
        <f>SUM(D43:D46)+SUM(D49:D60)</f>
        <v>1651</v>
      </c>
      <c r="E42" s="62">
        <f>SUM(E43:E46)+SUM(E49:E60)</f>
        <v>1755</v>
      </c>
      <c r="F42" s="63"/>
      <c r="G42" s="59"/>
      <c r="H42" s="63"/>
      <c r="I42" s="52" t="e">
        <f>H42/G42*100</f>
        <v>#DIV/0!</v>
      </c>
      <c r="J42" s="63"/>
      <c r="K42" s="59"/>
      <c r="L42" s="68"/>
    </row>
    <row r="43" spans="1:13" hidden="1" x14ac:dyDescent="0.2">
      <c r="C43">
        <v>1179</v>
      </c>
      <c r="D43">
        <v>146</v>
      </c>
      <c r="E43">
        <v>150</v>
      </c>
      <c r="I43" s="52" t="e">
        <f>H43/G43*100</f>
        <v>#DIV/0!</v>
      </c>
      <c r="M43" s="53" t="s">
        <v>14</v>
      </c>
    </row>
    <row r="44" spans="1:13" hidden="1" x14ac:dyDescent="0.2">
      <c r="C44">
        <v>0</v>
      </c>
      <c r="D44">
        <v>5</v>
      </c>
      <c r="E44">
        <v>5</v>
      </c>
      <c r="I44" s="52">
        <v>0</v>
      </c>
      <c r="M44" s="53" t="s">
        <v>14</v>
      </c>
    </row>
    <row r="45" spans="1:13" hidden="1" x14ac:dyDescent="0.2">
      <c r="C45">
        <v>30</v>
      </c>
      <c r="D45">
        <v>30</v>
      </c>
      <c r="E45">
        <v>30</v>
      </c>
      <c r="I45" s="52" t="e">
        <f t="shared" ref="I45:I59" si="4">H45/G45*100</f>
        <v>#DIV/0!</v>
      </c>
    </row>
    <row r="46" spans="1:13" hidden="1" x14ac:dyDescent="0.2">
      <c r="C46">
        <v>39</v>
      </c>
      <c r="D46">
        <v>30</v>
      </c>
      <c r="E46">
        <v>40</v>
      </c>
      <c r="I46" s="52" t="e">
        <f t="shared" si="4"/>
        <v>#DIV/0!</v>
      </c>
      <c r="M46" s="65" t="s">
        <v>35</v>
      </c>
    </row>
    <row r="47" spans="1:13" hidden="1" x14ac:dyDescent="0.2">
      <c r="A47" s="38"/>
      <c r="B47" s="39"/>
      <c r="C47" s="40"/>
      <c r="D47" s="39"/>
      <c r="E47" s="39"/>
      <c r="F47" s="39"/>
      <c r="G47" s="41"/>
      <c r="H47" s="39"/>
      <c r="I47" s="52" t="e">
        <f t="shared" si="4"/>
        <v>#DIV/0!</v>
      </c>
      <c r="K47" s="64"/>
      <c r="L47" s="65"/>
      <c r="M47" s="65"/>
    </row>
    <row r="48" spans="1:13" hidden="1" x14ac:dyDescent="0.2">
      <c r="A48" s="38"/>
      <c r="B48" s="39"/>
      <c r="C48" s="40"/>
      <c r="D48" s="39"/>
      <c r="E48" s="39"/>
      <c r="F48" s="39"/>
      <c r="G48" s="41"/>
      <c r="H48" s="39"/>
      <c r="I48" s="52" t="e">
        <f t="shared" si="4"/>
        <v>#DIV/0!</v>
      </c>
      <c r="K48" s="64"/>
      <c r="L48" s="65"/>
      <c r="M48" s="65"/>
    </row>
    <row r="49" spans="1:13" hidden="1" x14ac:dyDescent="0.2">
      <c r="C49">
        <v>95</v>
      </c>
      <c r="D49">
        <v>150</v>
      </c>
      <c r="E49">
        <v>150</v>
      </c>
      <c r="I49" s="52" t="e">
        <f t="shared" si="4"/>
        <v>#DIV/0!</v>
      </c>
      <c r="M49" s="53" t="s">
        <v>36</v>
      </c>
    </row>
    <row r="50" spans="1:13" hidden="1" x14ac:dyDescent="0.2">
      <c r="I50" s="52" t="e">
        <f t="shared" si="4"/>
        <v>#DIV/0!</v>
      </c>
    </row>
    <row r="51" spans="1:13" hidden="1" x14ac:dyDescent="0.2">
      <c r="I51" s="52" t="e">
        <f t="shared" si="4"/>
        <v>#DIV/0!</v>
      </c>
    </row>
    <row r="52" spans="1:13" hidden="1" x14ac:dyDescent="0.2">
      <c r="I52" s="52" t="e">
        <f t="shared" si="4"/>
        <v>#DIV/0!</v>
      </c>
    </row>
    <row r="53" spans="1:13" hidden="1" x14ac:dyDescent="0.2">
      <c r="C53">
        <v>15</v>
      </c>
      <c r="D53">
        <v>20</v>
      </c>
      <c r="E53">
        <v>20</v>
      </c>
      <c r="I53" s="52" t="e">
        <f t="shared" si="4"/>
        <v>#DIV/0!</v>
      </c>
    </row>
    <row r="54" spans="1:13" hidden="1" x14ac:dyDescent="0.2">
      <c r="C54">
        <v>235</v>
      </c>
      <c r="D54">
        <v>170</v>
      </c>
      <c r="E54">
        <v>200</v>
      </c>
      <c r="I54" s="52" t="e">
        <f t="shared" si="4"/>
        <v>#DIV/0!</v>
      </c>
      <c r="M54" s="65" t="s">
        <v>37</v>
      </c>
    </row>
    <row r="55" spans="1:13" hidden="1" x14ac:dyDescent="0.2">
      <c r="C55">
        <v>344</v>
      </c>
      <c r="D55">
        <v>420</v>
      </c>
      <c r="E55">
        <v>420</v>
      </c>
      <c r="I55" s="52" t="e">
        <f t="shared" si="4"/>
        <v>#DIV/0!</v>
      </c>
    </row>
    <row r="56" spans="1:13" hidden="1" x14ac:dyDescent="0.2">
      <c r="C56">
        <v>148</v>
      </c>
      <c r="D56">
        <v>250</v>
      </c>
      <c r="E56">
        <v>250</v>
      </c>
      <c r="I56" s="52" t="e">
        <f t="shared" si="4"/>
        <v>#DIV/0!</v>
      </c>
    </row>
    <row r="57" spans="1:13" hidden="1" x14ac:dyDescent="0.2">
      <c r="C57">
        <v>129</v>
      </c>
      <c r="D57">
        <v>120</v>
      </c>
      <c r="E57">
        <v>130</v>
      </c>
      <c r="I57" s="52" t="e">
        <f t="shared" si="4"/>
        <v>#DIV/0!</v>
      </c>
    </row>
    <row r="58" spans="1:13" hidden="1" x14ac:dyDescent="0.2">
      <c r="C58">
        <v>143</v>
      </c>
      <c r="D58">
        <v>110</v>
      </c>
      <c r="E58">
        <v>160</v>
      </c>
      <c r="I58" s="52" t="e">
        <f t="shared" si="4"/>
        <v>#DIV/0!</v>
      </c>
    </row>
    <row r="59" spans="1:13" hidden="1" x14ac:dyDescent="0.2">
      <c r="C59">
        <v>224</v>
      </c>
      <c r="D59">
        <v>200</v>
      </c>
      <c r="E59">
        <v>200</v>
      </c>
      <c r="I59" s="52" t="e">
        <f t="shared" si="4"/>
        <v>#DIV/0!</v>
      </c>
      <c r="M59" s="53" t="s">
        <v>38</v>
      </c>
    </row>
    <row r="60" spans="1:13" hidden="1" x14ac:dyDescent="0.2">
      <c r="C60">
        <v>9</v>
      </c>
      <c r="I60" s="52">
        <v>0</v>
      </c>
    </row>
    <row r="61" spans="1:13" hidden="1" x14ac:dyDescent="0.2">
      <c r="A61" s="38"/>
      <c r="B61" s="39"/>
      <c r="C61" s="40"/>
      <c r="D61" s="39"/>
      <c r="E61" s="39"/>
      <c r="F61" s="39"/>
      <c r="G61" s="41"/>
      <c r="H61" s="39"/>
      <c r="I61" s="42" t="s">
        <v>10</v>
      </c>
      <c r="K61" s="70"/>
    </row>
    <row r="62" spans="1:13" hidden="1" x14ac:dyDescent="0.2">
      <c r="A62" s="38"/>
      <c r="B62" s="39"/>
      <c r="C62" s="40"/>
      <c r="D62" s="39"/>
      <c r="E62" s="39"/>
      <c r="F62" s="39"/>
      <c r="G62" s="41"/>
      <c r="H62" s="39"/>
      <c r="I62" s="42" t="s">
        <v>13</v>
      </c>
      <c r="K62" s="71"/>
    </row>
    <row r="63" spans="1:13" hidden="1" x14ac:dyDescent="0.2">
      <c r="A63" s="61"/>
      <c r="B63" s="60"/>
      <c r="C63" s="62">
        <v>54</v>
      </c>
      <c r="D63" s="62">
        <v>50</v>
      </c>
      <c r="E63">
        <v>65</v>
      </c>
      <c r="F63" s="60"/>
      <c r="G63" s="63"/>
      <c r="H63" s="60"/>
      <c r="I63" s="52" t="e">
        <f>H63/G63*100</f>
        <v>#DIV/0!</v>
      </c>
      <c r="J63" s="68"/>
      <c r="K63" s="67"/>
      <c r="L63" s="68"/>
      <c r="M63" s="53">
        <v>0</v>
      </c>
    </row>
    <row r="64" spans="1:13" hidden="1" x14ac:dyDescent="0.2">
      <c r="C64">
        <v>49</v>
      </c>
      <c r="D64">
        <v>50</v>
      </c>
      <c r="E64">
        <v>60</v>
      </c>
      <c r="I64" s="52" t="e">
        <f>H64/G64*100</f>
        <v>#DIV/0!</v>
      </c>
    </row>
    <row r="65" spans="1:12" hidden="1" x14ac:dyDescent="0.2">
      <c r="C65">
        <v>5</v>
      </c>
      <c r="E65">
        <v>5</v>
      </c>
      <c r="I65" s="52" t="e">
        <f>H65/G65*100</f>
        <v>#DIV/0!</v>
      </c>
    </row>
    <row r="66" spans="1:12" hidden="1" x14ac:dyDescent="0.2">
      <c r="A66" s="38"/>
      <c r="B66" s="39"/>
      <c r="C66" s="40"/>
      <c r="D66" s="39"/>
      <c r="E66" s="39"/>
      <c r="F66" s="39"/>
      <c r="G66" s="41"/>
      <c r="H66" s="39"/>
      <c r="I66" s="42"/>
    </row>
    <row r="67" spans="1:12" hidden="1" x14ac:dyDescent="0.2">
      <c r="A67" s="38"/>
      <c r="B67" s="39"/>
      <c r="C67" s="40"/>
      <c r="D67" s="39"/>
      <c r="E67" s="39"/>
      <c r="F67" s="39"/>
      <c r="G67" s="41"/>
      <c r="H67" s="39"/>
      <c r="I67" s="42"/>
    </row>
    <row r="68" spans="1:12" hidden="1" x14ac:dyDescent="0.2"/>
    <row r="69" spans="1:12" hidden="1" x14ac:dyDescent="0.2"/>
    <row r="70" spans="1:12" hidden="1" x14ac:dyDescent="0.2">
      <c r="I70" s="52">
        <v>0</v>
      </c>
    </row>
    <row r="71" spans="1:12" x14ac:dyDescent="0.2">
      <c r="A71" s="49">
        <v>651</v>
      </c>
      <c r="B71" s="50" t="s">
        <v>39</v>
      </c>
      <c r="F71" s="50">
        <v>0</v>
      </c>
    </row>
    <row r="72" spans="1:12" x14ac:dyDescent="0.2">
      <c r="A72" s="56" t="s">
        <v>40</v>
      </c>
      <c r="B72" s="57" t="s">
        <v>41</v>
      </c>
      <c r="C72" s="58">
        <f>SUM(C73:C74)</f>
        <v>96</v>
      </c>
      <c r="D72" s="58">
        <f>SUM(D73:D74)</f>
        <v>95</v>
      </c>
      <c r="E72" s="58">
        <f>SUM(E73:E74)</f>
        <v>115</v>
      </c>
      <c r="F72" s="63">
        <v>1.32</v>
      </c>
      <c r="G72" s="63">
        <v>12.12</v>
      </c>
      <c r="H72" s="63">
        <v>1.49</v>
      </c>
      <c r="I72" s="52">
        <f>H72/G72*100</f>
        <v>12.293729372937294</v>
      </c>
      <c r="J72" s="63"/>
      <c r="K72" s="59"/>
      <c r="L72" s="68"/>
    </row>
    <row r="73" spans="1:12" x14ac:dyDescent="0.2">
      <c r="A73" s="49">
        <v>637</v>
      </c>
      <c r="B73" s="50" t="s">
        <v>42</v>
      </c>
      <c r="C73">
        <v>15</v>
      </c>
      <c r="D73">
        <v>15</v>
      </c>
      <c r="E73">
        <v>15</v>
      </c>
      <c r="F73" s="50">
        <v>1.32</v>
      </c>
      <c r="G73" s="51">
        <v>12.12</v>
      </c>
      <c r="H73" s="50">
        <v>1.49</v>
      </c>
      <c r="I73" s="52">
        <f>H73/G73*100</f>
        <v>12.293729372937294</v>
      </c>
    </row>
    <row r="74" spans="1:12" hidden="1" x14ac:dyDescent="0.2">
      <c r="C74">
        <v>81</v>
      </c>
      <c r="D74">
        <v>80</v>
      </c>
      <c r="E74">
        <v>100</v>
      </c>
      <c r="I74" s="52" t="e">
        <f>H74/G74*100</f>
        <v>#DIV/0!</v>
      </c>
    </row>
    <row r="75" spans="1:12" hidden="1" x14ac:dyDescent="0.2">
      <c r="I75" s="52" t="s">
        <v>14</v>
      </c>
    </row>
    <row r="76" spans="1:12" x14ac:dyDescent="0.2">
      <c r="A76" s="56" t="s">
        <v>43</v>
      </c>
      <c r="B76" s="57" t="s">
        <v>44</v>
      </c>
      <c r="C76" s="58">
        <f t="shared" ref="C76:H76" si="5">SUM(C77:C79)</f>
        <v>275</v>
      </c>
      <c r="D76" s="58">
        <f t="shared" si="5"/>
        <v>294</v>
      </c>
      <c r="E76" s="58">
        <f t="shared" si="5"/>
        <v>285</v>
      </c>
      <c r="F76" s="63">
        <f t="shared" ref="F76" si="6">SUM(F77:F79)</f>
        <v>5.28</v>
      </c>
      <c r="G76" s="63">
        <f t="shared" si="5"/>
        <v>22.78</v>
      </c>
      <c r="H76" s="63">
        <f t="shared" si="5"/>
        <v>4.8899999999999997</v>
      </c>
      <c r="I76" s="52">
        <f>H76/G76*100</f>
        <v>21.46619841966637</v>
      </c>
      <c r="J76" s="63"/>
      <c r="K76" s="67"/>
      <c r="L76" s="68"/>
    </row>
    <row r="77" spans="1:12" x14ac:dyDescent="0.2">
      <c r="A77" s="49">
        <v>610</v>
      </c>
      <c r="B77" s="50" t="s">
        <v>45</v>
      </c>
      <c r="C77">
        <v>195</v>
      </c>
      <c r="D77">
        <v>230</v>
      </c>
      <c r="E77">
        <v>204</v>
      </c>
      <c r="F77" s="50">
        <v>3.89</v>
      </c>
      <c r="G77" s="51">
        <v>16.78</v>
      </c>
      <c r="H77" s="50">
        <v>3.69</v>
      </c>
      <c r="I77" s="52">
        <f>H77/G77*100</f>
        <v>21.990464839094159</v>
      </c>
    </row>
    <row r="78" spans="1:12" x14ac:dyDescent="0.2">
      <c r="A78" s="49">
        <v>620</v>
      </c>
      <c r="B78" s="50" t="s">
        <v>46</v>
      </c>
      <c r="C78">
        <v>72</v>
      </c>
      <c r="D78">
        <v>54</v>
      </c>
      <c r="E78">
        <v>71</v>
      </c>
      <c r="F78" s="50">
        <v>1.39</v>
      </c>
      <c r="G78" s="51">
        <v>5.9</v>
      </c>
      <c r="H78" s="50">
        <v>1.2</v>
      </c>
      <c r="I78" s="52">
        <f>H78/G78*100</f>
        <v>20.338983050847457</v>
      </c>
    </row>
    <row r="79" spans="1:12" x14ac:dyDescent="0.2">
      <c r="A79" s="49">
        <v>633</v>
      </c>
      <c r="B79" s="50" t="s">
        <v>24</v>
      </c>
      <c r="C79">
        <v>8</v>
      </c>
      <c r="D79">
        <v>10</v>
      </c>
      <c r="E79">
        <v>10</v>
      </c>
      <c r="F79" s="50">
        <v>0</v>
      </c>
      <c r="G79" s="51">
        <v>0.1</v>
      </c>
      <c r="H79" s="50">
        <v>0</v>
      </c>
      <c r="I79" s="52">
        <f>H79/G79*100</f>
        <v>0</v>
      </c>
    </row>
    <row r="80" spans="1:12" hidden="1" x14ac:dyDescent="0.2">
      <c r="I80" s="52" t="s">
        <v>14</v>
      </c>
    </row>
    <row r="81" spans="1:12" x14ac:dyDescent="0.2">
      <c r="A81" s="56" t="s">
        <v>47</v>
      </c>
      <c r="B81" s="57" t="s">
        <v>48</v>
      </c>
      <c r="C81" s="72">
        <f>SUM(C88:C93)+C82+C83</f>
        <v>137</v>
      </c>
      <c r="D81" s="72">
        <f>SUM(D88:D93)+D82+D83</f>
        <v>132</v>
      </c>
      <c r="E81" s="72">
        <f>SUM(E88:E93)+E82+E83</f>
        <v>0</v>
      </c>
      <c r="F81" s="63">
        <v>6.55</v>
      </c>
      <c r="G81" s="59">
        <v>3</v>
      </c>
      <c r="H81" s="63">
        <v>7.75</v>
      </c>
      <c r="I81" s="52">
        <f>H81/G81*100</f>
        <v>258.33333333333337</v>
      </c>
      <c r="J81" s="63"/>
      <c r="K81" s="67"/>
      <c r="L81" s="68"/>
    </row>
    <row r="82" spans="1:12" hidden="1" x14ac:dyDescent="0.2">
      <c r="A82" s="56">
        <v>631001</v>
      </c>
      <c r="B82" s="50" t="s">
        <v>49</v>
      </c>
      <c r="C82">
        <v>13</v>
      </c>
      <c r="D82" s="58"/>
      <c r="E82" s="58"/>
      <c r="F82" s="57"/>
      <c r="G82" s="63"/>
      <c r="H82" s="57"/>
      <c r="I82" s="52" t="s">
        <v>14</v>
      </c>
    </row>
    <row r="83" spans="1:12" hidden="1" x14ac:dyDescent="0.2">
      <c r="A83" s="49">
        <v>632003</v>
      </c>
      <c r="B83" s="50" t="s">
        <v>50</v>
      </c>
      <c r="C83">
        <v>2</v>
      </c>
      <c r="D83" s="58">
        <v>3</v>
      </c>
      <c r="E83" s="58"/>
      <c r="F83" s="57"/>
      <c r="G83" s="63"/>
      <c r="H83" s="57"/>
      <c r="I83" s="52" t="s">
        <v>14</v>
      </c>
    </row>
    <row r="84" spans="1:12" hidden="1" x14ac:dyDescent="0.2">
      <c r="A84" s="38" t="s">
        <v>3</v>
      </c>
      <c r="B84" s="39" t="s">
        <v>4</v>
      </c>
      <c r="C84" s="40" t="s">
        <v>5</v>
      </c>
      <c r="D84" s="39" t="s">
        <v>6</v>
      </c>
      <c r="E84" s="39" t="s">
        <v>7</v>
      </c>
      <c r="F84" s="39"/>
      <c r="G84" s="41"/>
      <c r="H84" s="39"/>
      <c r="I84" s="52" t="e">
        <f>H84/G84*100</f>
        <v>#DIV/0!</v>
      </c>
    </row>
    <row r="85" spans="1:12" hidden="1" x14ac:dyDescent="0.2">
      <c r="A85" s="38" t="s">
        <v>51</v>
      </c>
      <c r="B85" s="39"/>
      <c r="C85" s="40">
        <v>2005</v>
      </c>
      <c r="D85" s="39">
        <v>2006</v>
      </c>
      <c r="E85" s="39">
        <v>2007</v>
      </c>
      <c r="F85" s="39"/>
      <c r="G85" s="41"/>
      <c r="H85" s="39"/>
      <c r="I85" s="52" t="e">
        <f>H85/G85*100</f>
        <v>#DIV/0!</v>
      </c>
    </row>
    <row r="86" spans="1:12" hidden="1" x14ac:dyDescent="0.2">
      <c r="A86" s="38" t="s">
        <v>3</v>
      </c>
      <c r="B86" s="39" t="s">
        <v>4</v>
      </c>
      <c r="C86" s="40" t="s">
        <v>5</v>
      </c>
      <c r="D86" s="39" t="s">
        <v>6</v>
      </c>
      <c r="E86" s="39" t="s">
        <v>7</v>
      </c>
      <c r="F86" s="39"/>
      <c r="G86" s="41"/>
      <c r="H86" s="39"/>
      <c r="I86" s="42" t="s">
        <v>10</v>
      </c>
      <c r="J86" s="43"/>
      <c r="K86" s="44"/>
      <c r="L86" s="69"/>
    </row>
    <row r="87" spans="1:12" hidden="1" x14ac:dyDescent="0.2">
      <c r="A87" s="38" t="s">
        <v>51</v>
      </c>
      <c r="B87" s="39"/>
      <c r="C87" s="40">
        <v>2005</v>
      </c>
      <c r="D87" s="39" t="s">
        <v>12</v>
      </c>
      <c r="E87" s="39">
        <v>2007</v>
      </c>
      <c r="F87" s="39"/>
      <c r="G87" s="41"/>
      <c r="H87" s="39"/>
      <c r="I87" s="42" t="s">
        <v>13</v>
      </c>
      <c r="J87" s="39"/>
      <c r="K87" s="46"/>
      <c r="L87" s="68"/>
    </row>
    <row r="88" spans="1:12" hidden="1" x14ac:dyDescent="0.2">
      <c r="A88" s="49">
        <v>633006</v>
      </c>
      <c r="B88" s="50" t="s">
        <v>52</v>
      </c>
      <c r="C88">
        <v>18</v>
      </c>
      <c r="D88">
        <v>20</v>
      </c>
      <c r="I88" s="52" t="s">
        <v>14</v>
      </c>
    </row>
    <row r="89" spans="1:12" x14ac:dyDescent="0.2">
      <c r="A89" s="49">
        <v>637</v>
      </c>
      <c r="B89" s="50" t="s">
        <v>42</v>
      </c>
      <c r="C89">
        <v>10</v>
      </c>
      <c r="D89">
        <v>10</v>
      </c>
      <c r="F89" s="50">
        <v>6.55</v>
      </c>
      <c r="G89" s="51">
        <v>3</v>
      </c>
      <c r="H89" s="50">
        <v>7.75</v>
      </c>
      <c r="I89" s="52">
        <f>H89/G89*100</f>
        <v>258.33333333333337</v>
      </c>
    </row>
    <row r="90" spans="1:12" hidden="1" x14ac:dyDescent="0.2">
      <c r="A90" s="49">
        <v>633016</v>
      </c>
      <c r="B90" s="50" t="s">
        <v>53</v>
      </c>
      <c r="C90">
        <v>5</v>
      </c>
      <c r="I90" s="52" t="s">
        <v>14</v>
      </c>
    </row>
    <row r="91" spans="1:12" hidden="1" x14ac:dyDescent="0.2">
      <c r="A91" s="49">
        <v>634001</v>
      </c>
      <c r="B91" s="50" t="s">
        <v>54</v>
      </c>
      <c r="C91">
        <v>7</v>
      </c>
      <c r="I91" s="52" t="s">
        <v>14</v>
      </c>
    </row>
    <row r="92" spans="1:12" hidden="1" x14ac:dyDescent="0.2">
      <c r="A92" s="49">
        <v>636001</v>
      </c>
      <c r="B92" s="50" t="s">
        <v>55</v>
      </c>
      <c r="C92">
        <v>6</v>
      </c>
      <c r="D92">
        <v>5</v>
      </c>
      <c r="I92" s="52" t="s">
        <v>14</v>
      </c>
    </row>
    <row r="93" spans="1:12" hidden="1" x14ac:dyDescent="0.2">
      <c r="A93" s="49">
        <v>637</v>
      </c>
      <c r="B93" s="50" t="s">
        <v>56</v>
      </c>
      <c r="C93">
        <v>76</v>
      </c>
      <c r="D93">
        <v>94</v>
      </c>
      <c r="I93" s="52" t="s">
        <v>14</v>
      </c>
    </row>
    <row r="94" spans="1:12" hidden="1" x14ac:dyDescent="0.2"/>
    <row r="95" spans="1:12" x14ac:dyDescent="0.2">
      <c r="A95" s="56" t="s">
        <v>57</v>
      </c>
      <c r="B95" s="57" t="s">
        <v>58</v>
      </c>
      <c r="C95" s="58">
        <v>1054</v>
      </c>
      <c r="D95" s="58">
        <v>480</v>
      </c>
      <c r="E95" s="58">
        <v>700</v>
      </c>
      <c r="F95" s="63">
        <v>5.36</v>
      </c>
      <c r="G95" s="63">
        <v>19.2</v>
      </c>
      <c r="H95" s="63">
        <v>5.07</v>
      </c>
      <c r="I95" s="52">
        <f>H95/G95*100</f>
        <v>26.406250000000004</v>
      </c>
      <c r="K95" s="67"/>
      <c r="L95" s="68"/>
    </row>
    <row r="96" spans="1:12" x14ac:dyDescent="0.2">
      <c r="A96" s="49">
        <v>651</v>
      </c>
      <c r="B96" s="50" t="s">
        <v>59</v>
      </c>
      <c r="C96">
        <v>1054</v>
      </c>
      <c r="D96">
        <v>480</v>
      </c>
      <c r="E96">
        <v>700</v>
      </c>
      <c r="F96" s="50">
        <v>5.36</v>
      </c>
      <c r="G96" s="51">
        <v>19.2</v>
      </c>
      <c r="H96" s="50">
        <v>5.07</v>
      </c>
      <c r="I96" s="52">
        <f>H96/G96*100</f>
        <v>26.406250000000004</v>
      </c>
    </row>
    <row r="97" spans="1:13" hidden="1" x14ac:dyDescent="0.2">
      <c r="I97" s="52" t="e">
        <f>H97/G97*100</f>
        <v>#DIV/0!</v>
      </c>
    </row>
    <row r="98" spans="1:13" hidden="1" x14ac:dyDescent="0.2"/>
    <row r="99" spans="1:13" x14ac:dyDescent="0.2">
      <c r="A99" s="56" t="s">
        <v>60</v>
      </c>
      <c r="B99" s="57" t="s">
        <v>61</v>
      </c>
      <c r="C99" s="58">
        <v>10</v>
      </c>
      <c r="D99" s="58">
        <v>10</v>
      </c>
      <c r="E99" s="58">
        <v>10</v>
      </c>
      <c r="F99" s="57">
        <v>2.33</v>
      </c>
      <c r="G99" s="63">
        <v>0.5</v>
      </c>
      <c r="H99" s="57">
        <v>17.57</v>
      </c>
      <c r="I99" s="52">
        <f>H99/G99*100</f>
        <v>3514</v>
      </c>
    </row>
    <row r="100" spans="1:13" x14ac:dyDescent="0.2">
      <c r="A100" s="49">
        <v>633</v>
      </c>
      <c r="B100" s="50" t="s">
        <v>62</v>
      </c>
      <c r="C100">
        <v>10</v>
      </c>
      <c r="D100">
        <v>10</v>
      </c>
      <c r="E100">
        <v>10</v>
      </c>
      <c r="F100" s="50">
        <v>2.33</v>
      </c>
      <c r="G100" s="51">
        <v>0.5</v>
      </c>
      <c r="H100" s="50">
        <v>17.57</v>
      </c>
      <c r="I100" s="52">
        <f>H100/G100*100</f>
        <v>3514</v>
      </c>
    </row>
    <row r="101" spans="1:13" hidden="1" x14ac:dyDescent="0.2">
      <c r="A101" s="38"/>
      <c r="B101" s="39"/>
      <c r="C101" s="40"/>
      <c r="D101" s="39"/>
      <c r="E101" s="39"/>
      <c r="F101" s="39"/>
      <c r="G101" s="41"/>
      <c r="H101" s="39"/>
      <c r="I101" s="52" t="e">
        <f>H101/G101*100</f>
        <v>#DIV/0!</v>
      </c>
    </row>
    <row r="102" spans="1:13" hidden="1" x14ac:dyDescent="0.2">
      <c r="A102" s="38"/>
      <c r="B102" s="39"/>
      <c r="C102" s="40"/>
      <c r="D102" s="39"/>
      <c r="E102" s="39"/>
      <c r="F102" s="39"/>
      <c r="G102" s="41"/>
      <c r="H102" s="39"/>
      <c r="I102" s="52" t="e">
        <f>H102/G102*100</f>
        <v>#DIV/0!</v>
      </c>
    </row>
    <row r="103" spans="1:13" hidden="1" x14ac:dyDescent="0.2">
      <c r="A103" s="56"/>
      <c r="B103" s="57"/>
      <c r="C103" s="58"/>
      <c r="D103" s="58"/>
      <c r="E103" s="58"/>
      <c r="F103" s="57"/>
      <c r="G103" s="63"/>
      <c r="H103" s="57"/>
    </row>
    <row r="104" spans="1:13" x14ac:dyDescent="0.2">
      <c r="A104" s="56" t="s">
        <v>63</v>
      </c>
      <c r="B104" s="57" t="s">
        <v>64</v>
      </c>
      <c r="C104" s="58">
        <f>C105+C106+C107+C115+C117+C119+C123</f>
        <v>2444</v>
      </c>
      <c r="D104" s="58">
        <f>D105+D106+D107+D115+D117+D119</f>
        <v>3760</v>
      </c>
      <c r="E104" s="58">
        <f>E105+E106+E107+E115+E117+E119</f>
        <v>3499</v>
      </c>
      <c r="F104" s="59">
        <f>F105+F106+F107</f>
        <v>60.79</v>
      </c>
      <c r="G104" s="59">
        <f>G105+G106+G107</f>
        <v>252.8</v>
      </c>
      <c r="H104" s="59">
        <f>H105+H106+H107</f>
        <v>57.129999999999995</v>
      </c>
      <c r="I104" s="52">
        <f t="shared" ref="I104:I113" si="7">H104/G104*100</f>
        <v>22.598892405063289</v>
      </c>
      <c r="J104" s="63"/>
      <c r="K104" s="59"/>
      <c r="L104" s="68"/>
    </row>
    <row r="105" spans="1:13" x14ac:dyDescent="0.2">
      <c r="A105" s="49">
        <v>610</v>
      </c>
      <c r="B105" s="50" t="s">
        <v>65</v>
      </c>
      <c r="C105">
        <v>1466</v>
      </c>
      <c r="D105">
        <v>1884</v>
      </c>
      <c r="E105" s="58">
        <v>2100</v>
      </c>
      <c r="F105" s="50">
        <v>43.17</v>
      </c>
      <c r="G105" s="51">
        <v>174</v>
      </c>
      <c r="H105" s="50">
        <v>41.12</v>
      </c>
      <c r="I105" s="52">
        <f t="shared" si="7"/>
        <v>23.632183908045974</v>
      </c>
    </row>
    <row r="106" spans="1:13" x14ac:dyDescent="0.2">
      <c r="A106" s="49">
        <v>620</v>
      </c>
      <c r="B106" s="50" t="s">
        <v>46</v>
      </c>
      <c r="C106">
        <v>523</v>
      </c>
      <c r="D106">
        <v>678</v>
      </c>
      <c r="E106" s="58">
        <v>734</v>
      </c>
      <c r="F106" s="50">
        <v>14.64</v>
      </c>
      <c r="G106" s="51">
        <v>60.8</v>
      </c>
      <c r="H106" s="50">
        <v>13.83</v>
      </c>
      <c r="I106" s="52">
        <f t="shared" si="7"/>
        <v>22.746710526315791</v>
      </c>
    </row>
    <row r="107" spans="1:13" x14ac:dyDescent="0.2">
      <c r="A107" s="61" t="s">
        <v>66</v>
      </c>
      <c r="B107" s="60" t="s">
        <v>21</v>
      </c>
      <c r="C107" s="62">
        <f>SUM(C108:C114)</f>
        <v>209</v>
      </c>
      <c r="D107" s="62">
        <f>SUM(D108:D114)</f>
        <v>885</v>
      </c>
      <c r="E107" s="62">
        <f>SUM(E108:E114)</f>
        <v>330</v>
      </c>
      <c r="F107" s="63">
        <f>SUM(F108:F114)+F130</f>
        <v>2.98</v>
      </c>
      <c r="G107" s="63">
        <f>SUM(G108:G114)+G130</f>
        <v>18</v>
      </c>
      <c r="H107" s="63">
        <f>SUM(H108:H114)+H130</f>
        <v>2.1800000000000002</v>
      </c>
      <c r="I107" s="52">
        <f t="shared" si="7"/>
        <v>12.111111111111111</v>
      </c>
      <c r="J107" s="63"/>
    </row>
    <row r="108" spans="1:13" x14ac:dyDescent="0.2">
      <c r="A108" s="49">
        <v>631</v>
      </c>
      <c r="B108" s="50" t="s">
        <v>22</v>
      </c>
      <c r="C108">
        <v>2</v>
      </c>
      <c r="D108">
        <v>9</v>
      </c>
      <c r="E108">
        <v>20</v>
      </c>
      <c r="F108" s="50">
        <v>0</v>
      </c>
      <c r="G108" s="51">
        <v>0.2</v>
      </c>
      <c r="H108" s="50">
        <v>0</v>
      </c>
      <c r="I108" s="52">
        <v>0</v>
      </c>
    </row>
    <row r="109" spans="1:13" x14ac:dyDescent="0.2">
      <c r="A109" s="49">
        <v>632</v>
      </c>
      <c r="B109" s="50" t="s">
        <v>67</v>
      </c>
      <c r="C109">
        <v>34</v>
      </c>
      <c r="D109">
        <v>50</v>
      </c>
      <c r="E109">
        <v>50</v>
      </c>
      <c r="F109" s="50">
        <v>0.1</v>
      </c>
      <c r="G109" s="51">
        <v>0.8</v>
      </c>
      <c r="H109" s="50">
        <v>0.1</v>
      </c>
      <c r="I109" s="52">
        <f t="shared" si="7"/>
        <v>12.5</v>
      </c>
      <c r="M109" s="53" t="s">
        <v>14</v>
      </c>
    </row>
    <row r="110" spans="1:13" x14ac:dyDescent="0.2">
      <c r="A110" s="49">
        <v>633</v>
      </c>
      <c r="B110" s="50" t="s">
        <v>24</v>
      </c>
      <c r="C110">
        <v>48</v>
      </c>
      <c r="D110">
        <v>112</v>
      </c>
      <c r="E110">
        <v>80</v>
      </c>
      <c r="F110" s="73">
        <v>0.28999999999999998</v>
      </c>
      <c r="G110" s="51">
        <v>4</v>
      </c>
      <c r="H110" s="73">
        <v>0.33</v>
      </c>
      <c r="I110" s="52">
        <f t="shared" si="7"/>
        <v>8.25</v>
      </c>
      <c r="K110" s="67"/>
      <c r="L110" s="68"/>
    </row>
    <row r="111" spans="1:13" x14ac:dyDescent="0.2">
      <c r="A111" s="49">
        <v>634</v>
      </c>
      <c r="B111" s="50" t="s">
        <v>25</v>
      </c>
      <c r="C111">
        <v>8</v>
      </c>
      <c r="D111">
        <v>16</v>
      </c>
      <c r="E111">
        <v>30</v>
      </c>
      <c r="F111" s="50">
        <v>0.83</v>
      </c>
      <c r="G111" s="51">
        <v>6</v>
      </c>
      <c r="H111" s="50">
        <v>0.6</v>
      </c>
      <c r="I111" s="52">
        <f t="shared" si="7"/>
        <v>10</v>
      </c>
      <c r="K111" s="67"/>
      <c r="L111" s="68"/>
    </row>
    <row r="112" spans="1:13" x14ac:dyDescent="0.2">
      <c r="A112" s="74">
        <v>635</v>
      </c>
      <c r="B112" s="50" t="s">
        <v>68</v>
      </c>
      <c r="D112">
        <v>500</v>
      </c>
      <c r="F112" s="50">
        <v>0.46</v>
      </c>
      <c r="G112" s="51">
        <v>2.2000000000000002</v>
      </c>
      <c r="H112" s="50">
        <v>0</v>
      </c>
      <c r="I112" s="52">
        <f t="shared" si="7"/>
        <v>0</v>
      </c>
    </row>
    <row r="113" spans="1:13" x14ac:dyDescent="0.2">
      <c r="A113" s="49">
        <v>637</v>
      </c>
      <c r="B113" s="50" t="s">
        <v>28</v>
      </c>
      <c r="C113">
        <v>47</v>
      </c>
      <c r="D113">
        <v>118</v>
      </c>
      <c r="E113">
        <v>70</v>
      </c>
      <c r="F113" s="50">
        <v>0.87</v>
      </c>
      <c r="G113" s="51">
        <v>4.3</v>
      </c>
      <c r="H113" s="50">
        <v>0.95</v>
      </c>
      <c r="I113" s="52">
        <f t="shared" si="7"/>
        <v>22.093023255813954</v>
      </c>
      <c r="K113" s="67"/>
      <c r="L113" s="68"/>
    </row>
    <row r="114" spans="1:13" x14ac:dyDescent="0.2">
      <c r="A114" s="49">
        <v>642</v>
      </c>
      <c r="B114" s="50" t="s">
        <v>29</v>
      </c>
      <c r="C114">
        <v>70</v>
      </c>
      <c r="D114">
        <v>80</v>
      </c>
      <c r="E114">
        <v>80</v>
      </c>
      <c r="F114" s="50">
        <v>0.43</v>
      </c>
      <c r="G114" s="51">
        <v>0.5</v>
      </c>
      <c r="H114" s="50">
        <v>0.2</v>
      </c>
      <c r="I114" s="52">
        <f>H114/G114*100</f>
        <v>40</v>
      </c>
    </row>
    <row r="115" spans="1:13" hidden="1" x14ac:dyDescent="0.2">
      <c r="A115" s="61"/>
      <c r="B115" s="60"/>
      <c r="C115" s="62">
        <v>106</v>
      </c>
      <c r="D115" s="62">
        <v>140</v>
      </c>
      <c r="E115">
        <v>140</v>
      </c>
      <c r="F115" s="63"/>
      <c r="G115" s="63"/>
      <c r="H115" s="63"/>
      <c r="I115" s="52" t="e">
        <f>H115/G115*100</f>
        <v>#DIV/0!</v>
      </c>
      <c r="K115" s="67"/>
      <c r="L115" s="68"/>
      <c r="M115" s="53" t="s">
        <v>69</v>
      </c>
    </row>
    <row r="116" spans="1:13" hidden="1" x14ac:dyDescent="0.2">
      <c r="C116">
        <v>28</v>
      </c>
      <c r="D116">
        <v>25</v>
      </c>
      <c r="E116">
        <v>20</v>
      </c>
      <c r="I116" s="52">
        <v>0</v>
      </c>
    </row>
    <row r="117" spans="1:13" hidden="1" x14ac:dyDescent="0.2">
      <c r="A117" s="61"/>
      <c r="B117" s="60"/>
      <c r="C117" s="62">
        <v>63</v>
      </c>
      <c r="D117" s="62">
        <v>86</v>
      </c>
      <c r="E117" s="62">
        <v>100</v>
      </c>
      <c r="F117" s="60"/>
      <c r="G117" s="63"/>
      <c r="H117" s="60"/>
      <c r="I117" s="52" t="e">
        <f t="shared" ref="I117:I122" si="8">H117/G117*100</f>
        <v>#DIV/0!</v>
      </c>
      <c r="K117" s="67"/>
      <c r="L117" s="68"/>
    </row>
    <row r="118" spans="1:13" hidden="1" x14ac:dyDescent="0.2">
      <c r="I118" s="52" t="e">
        <f t="shared" si="8"/>
        <v>#DIV/0!</v>
      </c>
    </row>
    <row r="119" spans="1:13" hidden="1" x14ac:dyDescent="0.2">
      <c r="A119" s="61"/>
      <c r="B119" s="60"/>
      <c r="C119" s="62">
        <f>C121+C122</f>
        <v>72</v>
      </c>
      <c r="D119" s="62">
        <f>D121+D122</f>
        <v>87</v>
      </c>
      <c r="E119" s="62">
        <f>E121+E122</f>
        <v>95</v>
      </c>
      <c r="F119" s="63"/>
      <c r="G119" s="63"/>
      <c r="H119" s="63"/>
      <c r="I119" s="52" t="e">
        <f t="shared" si="8"/>
        <v>#DIV/0!</v>
      </c>
      <c r="J119" s="63"/>
      <c r="K119" s="67"/>
      <c r="L119" s="68"/>
    </row>
    <row r="120" spans="1:13" hidden="1" x14ac:dyDescent="0.2">
      <c r="C120" s="62"/>
      <c r="D120" s="62"/>
      <c r="E120" s="62"/>
      <c r="F120" s="75"/>
      <c r="G120" s="63"/>
      <c r="H120" s="75"/>
      <c r="I120" s="52" t="e">
        <f t="shared" si="8"/>
        <v>#DIV/0!</v>
      </c>
    </row>
    <row r="121" spans="1:13" hidden="1" x14ac:dyDescent="0.2">
      <c r="C121">
        <v>1</v>
      </c>
      <c r="D121">
        <v>7</v>
      </c>
      <c r="E121">
        <v>15</v>
      </c>
      <c r="I121" s="52" t="e">
        <f t="shared" si="8"/>
        <v>#DIV/0!</v>
      </c>
    </row>
    <row r="122" spans="1:13" hidden="1" x14ac:dyDescent="0.2">
      <c r="C122">
        <v>71</v>
      </c>
      <c r="D122">
        <v>80</v>
      </c>
      <c r="E122" s="62">
        <v>80</v>
      </c>
      <c r="I122" s="52" t="e">
        <f t="shared" si="8"/>
        <v>#DIV/0!</v>
      </c>
    </row>
    <row r="123" spans="1:13" hidden="1" x14ac:dyDescent="0.2">
      <c r="C123">
        <v>5</v>
      </c>
      <c r="I123" s="52">
        <v>0</v>
      </c>
    </row>
    <row r="124" spans="1:13" hidden="1" x14ac:dyDescent="0.2">
      <c r="I124" s="52" t="e">
        <f>H124/G124*100</f>
        <v>#DIV/0!</v>
      </c>
    </row>
    <row r="125" spans="1:13" hidden="1" x14ac:dyDescent="0.2">
      <c r="A125" s="38" t="s">
        <v>3</v>
      </c>
      <c r="B125" s="39" t="s">
        <v>4</v>
      </c>
      <c r="C125" s="40" t="s">
        <v>5</v>
      </c>
      <c r="D125" s="39" t="s">
        <v>6</v>
      </c>
      <c r="E125" s="39" t="s">
        <v>7</v>
      </c>
      <c r="F125" s="39"/>
      <c r="G125" s="41"/>
      <c r="H125" s="39"/>
      <c r="I125" s="52" t="e">
        <f>H125/G125*100</f>
        <v>#DIV/0!</v>
      </c>
    </row>
    <row r="126" spans="1:13" hidden="1" x14ac:dyDescent="0.2">
      <c r="A126" s="38" t="s">
        <v>51</v>
      </c>
      <c r="B126" s="39"/>
      <c r="C126" s="40">
        <v>2005</v>
      </c>
      <c r="D126" s="39">
        <v>2006</v>
      </c>
      <c r="E126" s="39">
        <v>2007</v>
      </c>
      <c r="F126" s="39"/>
      <c r="G126" s="41"/>
      <c r="H126" s="39"/>
      <c r="I126" s="52" t="e">
        <f>H126/G126*100</f>
        <v>#DIV/0!</v>
      </c>
    </row>
    <row r="127" spans="1:13" hidden="1" x14ac:dyDescent="0.2">
      <c r="A127" s="38" t="s">
        <v>3</v>
      </c>
      <c r="B127" s="39" t="s">
        <v>4</v>
      </c>
      <c r="C127" s="40" t="s">
        <v>5</v>
      </c>
      <c r="D127" s="39" t="s">
        <v>6</v>
      </c>
      <c r="E127" s="39" t="s">
        <v>7</v>
      </c>
      <c r="F127" s="39"/>
      <c r="G127" s="41"/>
      <c r="H127" s="39"/>
      <c r="I127" s="42" t="s">
        <v>10</v>
      </c>
      <c r="J127" s="43"/>
      <c r="K127" s="44"/>
      <c r="L127" s="69"/>
      <c r="M127" s="53" t="s">
        <v>11</v>
      </c>
    </row>
    <row r="128" spans="1:13" hidden="1" x14ac:dyDescent="0.2">
      <c r="A128" s="38" t="s">
        <v>51</v>
      </c>
      <c r="B128" s="39"/>
      <c r="C128" s="40">
        <v>2005</v>
      </c>
      <c r="D128" s="39" t="s">
        <v>12</v>
      </c>
      <c r="E128" s="39">
        <v>2007</v>
      </c>
      <c r="F128" s="39"/>
      <c r="G128" s="41"/>
      <c r="H128" s="39"/>
      <c r="I128" s="42" t="s">
        <v>13</v>
      </c>
      <c r="J128" s="39"/>
      <c r="K128" s="46"/>
      <c r="L128" s="68"/>
    </row>
    <row r="129" spans="1:12" hidden="1" x14ac:dyDescent="0.2">
      <c r="A129" s="56"/>
      <c r="B129" s="57"/>
      <c r="C129" s="58"/>
      <c r="D129" s="58"/>
      <c r="E129" s="58"/>
      <c r="F129" s="57"/>
      <c r="G129" s="63"/>
      <c r="H129" s="57"/>
      <c r="I129" s="76"/>
      <c r="J129" s="68"/>
      <c r="K129" s="67"/>
      <c r="L129" s="68"/>
    </row>
    <row r="130" spans="1:12" x14ac:dyDescent="0.2">
      <c r="A130" s="56">
        <v>651</v>
      </c>
      <c r="B130" s="50" t="s">
        <v>39</v>
      </c>
      <c r="C130" s="58"/>
      <c r="D130" s="58"/>
      <c r="E130" s="58"/>
      <c r="F130" s="57">
        <v>0</v>
      </c>
      <c r="G130" s="63"/>
      <c r="H130" s="57"/>
      <c r="I130" s="77">
        <v>0</v>
      </c>
      <c r="J130" s="68"/>
      <c r="K130" s="67"/>
      <c r="L130" s="68"/>
    </row>
    <row r="131" spans="1:12" x14ac:dyDescent="0.2">
      <c r="A131" s="56" t="s">
        <v>70</v>
      </c>
      <c r="B131" s="57" t="s">
        <v>71</v>
      </c>
      <c r="C131" s="58">
        <f>SUM(C132:C138)+C140+SUM(C147:C149)</f>
        <v>2178</v>
      </c>
      <c r="D131" s="58">
        <f>SUM(D132:D149)-D146</f>
        <v>225</v>
      </c>
      <c r="E131" s="58">
        <f>SUM(E132:E149)</f>
        <v>2342</v>
      </c>
      <c r="F131" s="59">
        <f>SUM(F132:F139)+SUM(F147:F149)+F145</f>
        <v>0.96</v>
      </c>
      <c r="G131" s="59">
        <f>SUM(G132:G139)+SUM(G147:G149)+G145</f>
        <v>8.25</v>
      </c>
      <c r="H131" s="59">
        <f>SUM(H132:H139)+SUM(H147:H149)+H145</f>
        <v>1.95</v>
      </c>
      <c r="I131" s="52">
        <f t="shared" ref="I131:I139" si="9">H131/G131*100</f>
        <v>23.636363636363637</v>
      </c>
      <c r="K131" s="59"/>
      <c r="L131" s="68"/>
    </row>
    <row r="132" spans="1:12" x14ac:dyDescent="0.2">
      <c r="A132" s="49">
        <v>632</v>
      </c>
      <c r="B132" s="50" t="s">
        <v>67</v>
      </c>
      <c r="C132">
        <v>7</v>
      </c>
      <c r="D132">
        <v>5</v>
      </c>
      <c r="E132">
        <v>20</v>
      </c>
      <c r="F132" s="50">
        <v>0</v>
      </c>
      <c r="G132" s="51">
        <v>1.1000000000000001</v>
      </c>
      <c r="H132" s="50">
        <v>0.79</v>
      </c>
      <c r="I132" s="52">
        <f t="shared" si="9"/>
        <v>71.818181818181813</v>
      </c>
    </row>
    <row r="133" spans="1:12" x14ac:dyDescent="0.2">
      <c r="A133" s="49">
        <v>633</v>
      </c>
      <c r="B133" s="50" t="s">
        <v>24</v>
      </c>
      <c r="F133" s="50">
        <v>0.28999999999999998</v>
      </c>
      <c r="G133" s="51">
        <v>1.5</v>
      </c>
      <c r="H133" s="50">
        <v>0.11</v>
      </c>
      <c r="I133" s="52">
        <f t="shared" si="9"/>
        <v>7.333333333333333</v>
      </c>
    </row>
    <row r="134" spans="1:12" x14ac:dyDescent="0.2">
      <c r="A134" s="49">
        <v>634</v>
      </c>
      <c r="B134" s="50" t="s">
        <v>25</v>
      </c>
      <c r="C134">
        <v>2</v>
      </c>
      <c r="E134">
        <v>5</v>
      </c>
      <c r="F134" s="50">
        <v>0.38</v>
      </c>
      <c r="G134" s="51">
        <v>2.2000000000000002</v>
      </c>
      <c r="H134" s="50">
        <v>0.14000000000000001</v>
      </c>
      <c r="I134" s="52">
        <f t="shared" si="9"/>
        <v>6.3636363636363642</v>
      </c>
    </row>
    <row r="135" spans="1:12" x14ac:dyDescent="0.2">
      <c r="A135" s="49">
        <v>635</v>
      </c>
      <c r="B135" s="50" t="s">
        <v>68</v>
      </c>
      <c r="F135" s="50">
        <v>0</v>
      </c>
      <c r="G135" s="51">
        <v>1.5</v>
      </c>
      <c r="H135" s="50">
        <v>0.49</v>
      </c>
      <c r="I135" s="52">
        <f t="shared" si="9"/>
        <v>32.666666666666664</v>
      </c>
    </row>
    <row r="136" spans="1:12" x14ac:dyDescent="0.2">
      <c r="A136" s="38" t="s">
        <v>3</v>
      </c>
      <c r="B136" s="39" t="s">
        <v>4</v>
      </c>
      <c r="C136" s="40" t="s">
        <v>5</v>
      </c>
      <c r="D136" s="39" t="s">
        <v>6</v>
      </c>
      <c r="E136" s="39" t="s">
        <v>7</v>
      </c>
      <c r="F136" s="39" t="s">
        <v>8</v>
      </c>
      <c r="G136" s="41" t="s">
        <v>9</v>
      </c>
      <c r="H136" s="39" t="s">
        <v>8</v>
      </c>
      <c r="I136" s="42" t="s">
        <v>10</v>
      </c>
      <c r="J136" s="43"/>
      <c r="K136" s="44"/>
    </row>
    <row r="137" spans="1:12" x14ac:dyDescent="0.2">
      <c r="A137" s="38">
        <v>0</v>
      </c>
      <c r="B137" s="39"/>
      <c r="C137" s="40">
        <v>2005</v>
      </c>
      <c r="D137" s="39" t="s">
        <v>12</v>
      </c>
      <c r="E137" s="39">
        <v>2007</v>
      </c>
      <c r="F137" s="39" t="s">
        <v>205</v>
      </c>
      <c r="G137" s="41" t="s">
        <v>206</v>
      </c>
      <c r="H137" s="39" t="s">
        <v>207</v>
      </c>
      <c r="I137" s="42" t="s">
        <v>13</v>
      </c>
      <c r="J137" s="39"/>
      <c r="K137" s="46"/>
    </row>
    <row r="138" spans="1:12" x14ac:dyDescent="0.2">
      <c r="A138" s="49">
        <v>637</v>
      </c>
      <c r="B138" s="50" t="s">
        <v>28</v>
      </c>
      <c r="C138">
        <v>36</v>
      </c>
      <c r="D138">
        <v>25</v>
      </c>
      <c r="E138">
        <v>50</v>
      </c>
      <c r="F138" s="50">
        <v>0.28999999999999998</v>
      </c>
      <c r="G138" s="51">
        <v>1.95</v>
      </c>
      <c r="H138" s="50">
        <v>0.42</v>
      </c>
      <c r="I138" s="52">
        <f t="shared" si="9"/>
        <v>21.538461538461537</v>
      </c>
    </row>
    <row r="139" spans="1:12" hidden="1" x14ac:dyDescent="0.2">
      <c r="A139" s="49">
        <v>633016</v>
      </c>
      <c r="B139" s="50" t="s">
        <v>72</v>
      </c>
      <c r="E139">
        <v>90</v>
      </c>
      <c r="I139" s="52" t="e">
        <f t="shared" si="9"/>
        <v>#DIV/0!</v>
      </c>
    </row>
    <row r="140" spans="1:12" hidden="1" x14ac:dyDescent="0.2">
      <c r="A140" s="56" t="s">
        <v>14</v>
      </c>
      <c r="B140" s="57" t="s">
        <v>14</v>
      </c>
      <c r="C140" s="58">
        <v>41</v>
      </c>
      <c r="D140" s="58">
        <v>23</v>
      </c>
      <c r="E140">
        <v>50</v>
      </c>
    </row>
    <row r="141" spans="1:12" hidden="1" x14ac:dyDescent="0.2">
      <c r="A141" s="38"/>
      <c r="B141" s="39"/>
      <c r="C141" s="40"/>
      <c r="D141" s="39"/>
      <c r="E141" s="39"/>
      <c r="F141" s="39"/>
      <c r="G141" s="41"/>
      <c r="H141" s="39"/>
      <c r="I141" s="42"/>
    </row>
    <row r="142" spans="1:12" hidden="1" x14ac:dyDescent="0.2">
      <c r="A142" s="38"/>
      <c r="B142" s="39"/>
      <c r="C142" s="40"/>
      <c r="D142" s="39"/>
      <c r="E142" s="39"/>
      <c r="F142" s="39"/>
      <c r="G142" s="41"/>
      <c r="H142" s="39"/>
      <c r="I142" s="42"/>
    </row>
    <row r="143" spans="1:12" hidden="1" x14ac:dyDescent="0.2">
      <c r="A143" s="38"/>
      <c r="B143" s="39"/>
      <c r="C143" s="40"/>
      <c r="D143" s="39"/>
      <c r="E143" s="39"/>
      <c r="F143" s="39"/>
      <c r="G143" s="41"/>
      <c r="H143" s="39"/>
      <c r="I143" s="42"/>
      <c r="K143" s="70"/>
    </row>
    <row r="144" spans="1:12" hidden="1" x14ac:dyDescent="0.2">
      <c r="A144" s="38"/>
      <c r="B144" s="39"/>
      <c r="C144" s="40"/>
      <c r="D144" s="39"/>
      <c r="E144" s="39"/>
      <c r="F144" s="39"/>
      <c r="G144" s="41"/>
      <c r="H144" s="39"/>
      <c r="I144" s="42"/>
      <c r="K144" s="71"/>
    </row>
    <row r="145" spans="1:14" hidden="1" x14ac:dyDescent="0.2">
      <c r="A145" s="56"/>
      <c r="B145" s="57"/>
      <c r="C145" s="58"/>
      <c r="D145" s="58"/>
      <c r="E145" s="58"/>
      <c r="F145" s="57"/>
      <c r="G145" s="63"/>
      <c r="H145" s="57"/>
      <c r="I145" s="52" t="e">
        <f>H145/G145*100</f>
        <v>#DIV/0!</v>
      </c>
      <c r="K145" s="67"/>
      <c r="L145" s="68"/>
    </row>
    <row r="146" spans="1:14" hidden="1" x14ac:dyDescent="0.2">
      <c r="C146">
        <v>11</v>
      </c>
      <c r="D146">
        <v>10</v>
      </c>
      <c r="E146">
        <v>0</v>
      </c>
      <c r="I146" s="52">
        <v>0</v>
      </c>
    </row>
    <row r="147" spans="1:14" hidden="1" x14ac:dyDescent="0.2">
      <c r="A147" s="56"/>
      <c r="B147" s="57"/>
      <c r="C147">
        <v>57</v>
      </c>
      <c r="D147">
        <v>142</v>
      </c>
      <c r="E147">
        <v>75</v>
      </c>
      <c r="G147" s="63"/>
      <c r="I147" s="52" t="e">
        <f>H147/G147*100</f>
        <v>#DIV/0!</v>
      </c>
    </row>
    <row r="148" spans="1:14" hidden="1" x14ac:dyDescent="0.2">
      <c r="C148">
        <v>5</v>
      </c>
      <c r="D148">
        <v>0</v>
      </c>
      <c r="E148">
        <v>5</v>
      </c>
      <c r="F148" s="57"/>
      <c r="H148" s="57"/>
      <c r="I148" s="52" t="e">
        <f>H148/G148*100</f>
        <v>#DIV/0!</v>
      </c>
    </row>
    <row r="149" spans="1:14" hidden="1" x14ac:dyDescent="0.2">
      <c r="C149">
        <v>25</v>
      </c>
      <c r="D149">
        <v>30</v>
      </c>
      <c r="E149">
        <v>40</v>
      </c>
      <c r="F149" s="57"/>
      <c r="H149" s="57"/>
      <c r="I149" s="52" t="e">
        <f>H149/G149*100</f>
        <v>#DIV/0!</v>
      </c>
    </row>
    <row r="150" spans="1:14" hidden="1" x14ac:dyDescent="0.2"/>
    <row r="151" spans="1:14" x14ac:dyDescent="0.2">
      <c r="A151" s="56" t="s">
        <v>73</v>
      </c>
      <c r="B151" s="57" t="s">
        <v>74</v>
      </c>
      <c r="C151" s="58">
        <v>174</v>
      </c>
      <c r="D151" s="58">
        <v>150</v>
      </c>
      <c r="E151">
        <v>0</v>
      </c>
      <c r="F151" s="57">
        <v>0</v>
      </c>
      <c r="G151" s="63"/>
      <c r="H151" s="57"/>
      <c r="I151" s="52">
        <v>0</v>
      </c>
      <c r="J151" s="68"/>
      <c r="K151" s="67"/>
      <c r="L151" s="68"/>
    </row>
    <row r="152" spans="1:14" hidden="1" x14ac:dyDescent="0.2">
      <c r="A152" s="49">
        <v>633006</v>
      </c>
      <c r="B152" s="50" t="s">
        <v>75</v>
      </c>
      <c r="C152">
        <v>174</v>
      </c>
      <c r="D152">
        <v>150</v>
      </c>
      <c r="E152">
        <v>0</v>
      </c>
      <c r="I152" s="52">
        <v>0</v>
      </c>
    </row>
    <row r="153" spans="1:14" hidden="1" x14ac:dyDescent="0.2"/>
    <row r="154" spans="1:14" s="53" customFormat="1" x14ac:dyDescent="0.2">
      <c r="A154" s="56" t="s">
        <v>76</v>
      </c>
      <c r="B154" s="57" t="s">
        <v>77</v>
      </c>
      <c r="C154" s="58">
        <f t="shared" ref="C154:H154" si="10">SUM(C155:C158)</f>
        <v>4466</v>
      </c>
      <c r="D154" s="58">
        <f t="shared" si="10"/>
        <v>4700</v>
      </c>
      <c r="E154" s="58">
        <f t="shared" si="10"/>
        <v>5200</v>
      </c>
      <c r="F154" s="63">
        <f t="shared" ref="F154" si="11">SUM(F155:F158)</f>
        <v>109.99000000000001</v>
      </c>
      <c r="G154" s="63">
        <f t="shared" si="10"/>
        <v>345</v>
      </c>
      <c r="H154" s="63">
        <f t="shared" si="10"/>
        <v>82.13</v>
      </c>
      <c r="I154" s="52">
        <f>H154/G154*100</f>
        <v>23.805797101449276</v>
      </c>
      <c r="J154" s="63"/>
      <c r="K154" s="59"/>
      <c r="L154" s="68"/>
      <c r="N154"/>
    </row>
    <row r="155" spans="1:14" s="53" customFormat="1" x14ac:dyDescent="0.2">
      <c r="A155" s="49">
        <v>635</v>
      </c>
      <c r="B155" s="50" t="s">
        <v>68</v>
      </c>
      <c r="C155">
        <v>686</v>
      </c>
      <c r="D155">
        <v>700</v>
      </c>
      <c r="E155">
        <v>600</v>
      </c>
      <c r="F155" s="50">
        <v>1.44</v>
      </c>
      <c r="G155" s="51">
        <v>45</v>
      </c>
      <c r="H155" s="50">
        <v>0</v>
      </c>
      <c r="I155" s="52">
        <f>H155/G155*100</f>
        <v>0</v>
      </c>
      <c r="K155" s="54"/>
      <c r="N155"/>
    </row>
    <row r="156" spans="1:14" s="53" customFormat="1" x14ac:dyDescent="0.2">
      <c r="A156" s="49">
        <v>637</v>
      </c>
      <c r="B156" s="50" t="s">
        <v>42</v>
      </c>
      <c r="C156">
        <v>200</v>
      </c>
      <c r="D156">
        <v>300</v>
      </c>
      <c r="E156">
        <v>400</v>
      </c>
      <c r="F156" s="50">
        <v>28.55</v>
      </c>
      <c r="G156" s="51">
        <v>50</v>
      </c>
      <c r="H156" s="50">
        <v>22.13</v>
      </c>
      <c r="I156" s="52">
        <f>H156/G156*100</f>
        <v>44.26</v>
      </c>
      <c r="K156" s="54"/>
      <c r="N156"/>
    </row>
    <row r="157" spans="1:14" s="53" customFormat="1" x14ac:dyDescent="0.2">
      <c r="A157" s="49">
        <v>644</v>
      </c>
      <c r="B157" s="50" t="s">
        <v>78</v>
      </c>
      <c r="C157">
        <v>2414</v>
      </c>
      <c r="D157">
        <v>2500</v>
      </c>
      <c r="E157">
        <v>3000</v>
      </c>
      <c r="F157" s="50">
        <v>80</v>
      </c>
      <c r="G157" s="51">
        <v>250</v>
      </c>
      <c r="H157" s="50">
        <v>60</v>
      </c>
      <c r="I157" s="52">
        <f>H157/G157*100</f>
        <v>24</v>
      </c>
      <c r="K157" s="54"/>
      <c r="N157"/>
    </row>
    <row r="158" spans="1:14" s="53" customFormat="1" hidden="1" x14ac:dyDescent="0.2">
      <c r="A158" s="49"/>
      <c r="B158" s="50"/>
      <c r="C158">
        <v>1166</v>
      </c>
      <c r="D158">
        <v>1200</v>
      </c>
      <c r="E158">
        <v>1200</v>
      </c>
      <c r="F158" s="50"/>
      <c r="G158" s="51"/>
      <c r="H158" s="50"/>
      <c r="I158" s="52" t="e">
        <f>H158/G158*100</f>
        <v>#DIV/0!</v>
      </c>
      <c r="K158" s="54"/>
      <c r="N158"/>
    </row>
    <row r="159" spans="1:14" s="53" customFormat="1" hidden="1" x14ac:dyDescent="0.2">
      <c r="A159" s="38"/>
      <c r="B159" s="39"/>
      <c r="C159" s="40"/>
      <c r="D159" s="39"/>
      <c r="E159" s="39"/>
      <c r="F159" s="39"/>
      <c r="G159" s="41"/>
      <c r="H159" s="39"/>
      <c r="I159" s="42"/>
      <c r="K159" s="54"/>
      <c r="N159"/>
    </row>
    <row r="160" spans="1:14" s="53" customFormat="1" hidden="1" x14ac:dyDescent="0.2">
      <c r="A160" s="38"/>
      <c r="B160" s="39"/>
      <c r="C160" s="40"/>
      <c r="D160" s="39"/>
      <c r="E160" s="39"/>
      <c r="F160" s="39"/>
      <c r="G160" s="41"/>
      <c r="H160" s="39"/>
      <c r="I160" s="42"/>
      <c r="K160" s="54"/>
      <c r="N160"/>
    </row>
    <row r="161" spans="1:14" s="53" customFormat="1" x14ac:dyDescent="0.2">
      <c r="A161" s="38"/>
      <c r="B161" s="39"/>
      <c r="C161" s="40"/>
      <c r="D161" s="39"/>
      <c r="E161" s="39"/>
      <c r="F161" s="39"/>
      <c r="G161" s="41"/>
      <c r="H161" s="39"/>
      <c r="I161" s="42"/>
      <c r="K161" s="54"/>
      <c r="N161"/>
    </row>
    <row r="162" spans="1:14" s="53" customFormat="1" x14ac:dyDescent="0.2">
      <c r="A162" s="56" t="s">
        <v>79</v>
      </c>
      <c r="B162" s="57" t="s">
        <v>80</v>
      </c>
      <c r="C162" s="58">
        <f>SUM(C163:C164)</f>
        <v>196</v>
      </c>
      <c r="D162" s="58">
        <f>SUM(D163:D164)</f>
        <v>150</v>
      </c>
      <c r="E162" s="58">
        <f>SUM(E163:E164)</f>
        <v>325</v>
      </c>
      <c r="F162" s="63">
        <v>0.08</v>
      </c>
      <c r="G162" s="59">
        <v>10</v>
      </c>
      <c r="H162" s="63">
        <v>0</v>
      </c>
      <c r="I162" s="52">
        <f>H162/G162*100</f>
        <v>0</v>
      </c>
      <c r="K162" s="67"/>
      <c r="L162" s="68"/>
      <c r="N162"/>
    </row>
    <row r="163" spans="1:14" s="53" customFormat="1" x14ac:dyDescent="0.2">
      <c r="A163" s="49">
        <v>637</v>
      </c>
      <c r="B163" s="50" t="s">
        <v>42</v>
      </c>
      <c r="C163">
        <v>135</v>
      </c>
      <c r="D163">
        <v>100</v>
      </c>
      <c r="E163">
        <v>250</v>
      </c>
      <c r="F163" s="50">
        <v>0.08</v>
      </c>
      <c r="G163" s="51">
        <v>10</v>
      </c>
      <c r="H163" s="50">
        <v>0</v>
      </c>
      <c r="I163" s="52">
        <f>H163/G163*100</f>
        <v>0</v>
      </c>
      <c r="K163" s="54"/>
      <c r="N163"/>
    </row>
    <row r="164" spans="1:14" s="53" customFormat="1" hidden="1" x14ac:dyDescent="0.2">
      <c r="A164" s="49"/>
      <c r="B164" s="50"/>
      <c r="C164">
        <v>61</v>
      </c>
      <c r="D164">
        <v>50</v>
      </c>
      <c r="E164">
        <v>75</v>
      </c>
      <c r="F164" s="50"/>
      <c r="G164" s="51"/>
      <c r="H164" s="50"/>
      <c r="I164" s="52" t="e">
        <f>H164/G164*100</f>
        <v>#DIV/0!</v>
      </c>
      <c r="K164" s="54"/>
      <c r="N164"/>
    </row>
    <row r="165" spans="1:14" s="53" customFormat="1" hidden="1" x14ac:dyDescent="0.2">
      <c r="A165" s="49"/>
      <c r="B165" s="50"/>
      <c r="C165"/>
      <c r="D165"/>
      <c r="E165"/>
      <c r="F165" s="50"/>
      <c r="G165" s="51"/>
      <c r="H165" s="50"/>
      <c r="I165" s="52"/>
      <c r="K165" s="54"/>
      <c r="N165"/>
    </row>
    <row r="166" spans="1:14" s="53" customFormat="1" x14ac:dyDescent="0.2">
      <c r="A166" s="56" t="s">
        <v>81</v>
      </c>
      <c r="B166" s="57" t="s">
        <v>82</v>
      </c>
      <c r="C166" s="58">
        <f>SUM(C167:C170)</f>
        <v>6155</v>
      </c>
      <c r="D166" s="58">
        <f>SUM(D167:D170)</f>
        <v>5060</v>
      </c>
      <c r="E166" s="58">
        <f>SUM(E167:E170)</f>
        <v>5250</v>
      </c>
      <c r="F166" s="63">
        <f>F167+F168</f>
        <v>49.150000000000006</v>
      </c>
      <c r="G166" s="59">
        <f>G167+G168</f>
        <v>396</v>
      </c>
      <c r="H166" s="59">
        <f>H167+H168</f>
        <v>53.010000000000005</v>
      </c>
      <c r="I166" s="52">
        <f>H166/G166*100</f>
        <v>13.386363636363638</v>
      </c>
      <c r="J166" s="63"/>
      <c r="K166" s="59"/>
      <c r="L166" s="68"/>
      <c r="N166"/>
    </row>
    <row r="167" spans="1:14" s="53" customFormat="1" x14ac:dyDescent="0.2">
      <c r="A167" s="49">
        <v>636</v>
      </c>
      <c r="B167" s="50" t="s">
        <v>83</v>
      </c>
      <c r="C167">
        <v>262</v>
      </c>
      <c r="D167">
        <v>260</v>
      </c>
      <c r="E167">
        <v>300</v>
      </c>
      <c r="F167" s="50">
        <v>0.09</v>
      </c>
      <c r="G167" s="51">
        <v>1</v>
      </c>
      <c r="H167" s="50">
        <v>0.09</v>
      </c>
      <c r="I167" s="52">
        <f>H167/G167*100</f>
        <v>9</v>
      </c>
      <c r="K167" s="54"/>
      <c r="N167"/>
    </row>
    <row r="168" spans="1:14" s="53" customFormat="1" x14ac:dyDescent="0.2">
      <c r="A168" s="49">
        <v>637</v>
      </c>
      <c r="B168" s="50" t="s">
        <v>42</v>
      </c>
      <c r="C168">
        <v>57</v>
      </c>
      <c r="D168">
        <v>400</v>
      </c>
      <c r="E168">
        <v>400</v>
      </c>
      <c r="F168" s="50">
        <v>49.06</v>
      </c>
      <c r="G168" s="51">
        <v>395</v>
      </c>
      <c r="H168" s="50">
        <v>52.92</v>
      </c>
      <c r="I168" s="52">
        <f>H168/G168*100</f>
        <v>13.39746835443038</v>
      </c>
      <c r="K168" s="67"/>
      <c r="L168" s="68"/>
      <c r="N168"/>
    </row>
    <row r="169" spans="1:14" s="53" customFormat="1" hidden="1" x14ac:dyDescent="0.2">
      <c r="A169" s="49"/>
      <c r="B169" s="50"/>
      <c r="C169">
        <v>5693</v>
      </c>
      <c r="D169">
        <v>4200</v>
      </c>
      <c r="E169">
        <v>4400</v>
      </c>
      <c r="F169" s="50"/>
      <c r="G169" s="51">
        <v>165</v>
      </c>
      <c r="H169" s="50"/>
      <c r="I169" s="52">
        <f>H169/G169*100</f>
        <v>0</v>
      </c>
      <c r="K169" s="54"/>
      <c r="N169"/>
    </row>
    <row r="170" spans="1:14" s="53" customFormat="1" hidden="1" x14ac:dyDescent="0.2">
      <c r="A170" s="49"/>
      <c r="B170" s="50"/>
      <c r="C170">
        <v>143</v>
      </c>
      <c r="D170">
        <v>200</v>
      </c>
      <c r="E170">
        <v>150</v>
      </c>
      <c r="F170" s="50"/>
      <c r="G170" s="51">
        <v>12</v>
      </c>
      <c r="H170" s="50"/>
      <c r="I170" s="52">
        <f>H170/G170*100</f>
        <v>0</v>
      </c>
      <c r="K170" s="67"/>
      <c r="L170" s="68"/>
      <c r="N170"/>
    </row>
    <row r="171" spans="1:14" s="53" customFormat="1" hidden="1" x14ac:dyDescent="0.2">
      <c r="A171" s="49"/>
      <c r="B171" s="50"/>
      <c r="C171"/>
      <c r="D171"/>
      <c r="E171"/>
      <c r="F171" s="50"/>
      <c r="G171" s="51"/>
      <c r="H171" s="50"/>
      <c r="I171" s="52"/>
      <c r="K171" s="54"/>
      <c r="N171"/>
    </row>
    <row r="172" spans="1:14" s="53" customFormat="1" x14ac:dyDescent="0.2">
      <c r="A172" s="56" t="s">
        <v>84</v>
      </c>
      <c r="B172" s="57" t="s">
        <v>85</v>
      </c>
      <c r="C172" s="58">
        <f t="shared" ref="C172:E172" si="12">C173+C174</f>
        <v>440</v>
      </c>
      <c r="D172" s="58">
        <f t="shared" si="12"/>
        <v>430</v>
      </c>
      <c r="E172" s="58">
        <f t="shared" si="12"/>
        <v>530</v>
      </c>
      <c r="F172" s="63">
        <v>3.01</v>
      </c>
      <c r="G172" s="59">
        <v>12</v>
      </c>
      <c r="H172" s="63">
        <v>2.5</v>
      </c>
      <c r="I172" s="52">
        <f>H172/G172*100</f>
        <v>20.833333333333336</v>
      </c>
      <c r="J172" s="63"/>
      <c r="K172" s="59"/>
      <c r="L172" s="68"/>
      <c r="N172"/>
    </row>
    <row r="173" spans="1:14" s="53" customFormat="1" x14ac:dyDescent="0.2">
      <c r="A173" s="49">
        <v>632</v>
      </c>
      <c r="B173" s="50" t="s">
        <v>86</v>
      </c>
      <c r="C173">
        <v>238</v>
      </c>
      <c r="D173">
        <v>230</v>
      </c>
      <c r="E173">
        <v>230</v>
      </c>
      <c r="F173" s="73">
        <v>3.01</v>
      </c>
      <c r="G173" s="51">
        <v>11</v>
      </c>
      <c r="H173" s="73">
        <v>2.5</v>
      </c>
      <c r="I173" s="52">
        <f>H173/G173*100</f>
        <v>22.727272727272727</v>
      </c>
      <c r="K173" s="54"/>
      <c r="N173"/>
    </row>
    <row r="174" spans="1:14" s="53" customFormat="1" x14ac:dyDescent="0.2">
      <c r="A174" s="49">
        <v>635</v>
      </c>
      <c r="B174" s="50" t="s">
        <v>68</v>
      </c>
      <c r="C174">
        <v>202</v>
      </c>
      <c r="D174">
        <v>200</v>
      </c>
      <c r="E174">
        <v>300</v>
      </c>
      <c r="F174" s="50">
        <v>0</v>
      </c>
      <c r="G174" s="51">
        <v>1</v>
      </c>
      <c r="H174" s="50">
        <v>0</v>
      </c>
      <c r="I174" s="52">
        <f>H174/G174*100</f>
        <v>0</v>
      </c>
      <c r="K174" s="67"/>
      <c r="L174" s="68"/>
      <c r="N174"/>
    </row>
    <row r="175" spans="1:14" hidden="1" x14ac:dyDescent="0.2">
      <c r="A175" s="38" t="s">
        <v>3</v>
      </c>
      <c r="B175" s="39" t="s">
        <v>4</v>
      </c>
      <c r="C175" s="40" t="s">
        <v>5</v>
      </c>
      <c r="D175" s="39" t="s">
        <v>6</v>
      </c>
      <c r="E175" s="39" t="s">
        <v>7</v>
      </c>
      <c r="F175" s="39"/>
      <c r="G175" s="41"/>
      <c r="H175" s="39"/>
      <c r="I175" s="42"/>
    </row>
    <row r="176" spans="1:14" hidden="1" x14ac:dyDescent="0.2">
      <c r="A176" s="38" t="s">
        <v>51</v>
      </c>
      <c r="B176" s="39"/>
      <c r="C176" s="40">
        <v>2005</v>
      </c>
      <c r="D176" s="39">
        <v>2006</v>
      </c>
      <c r="E176" s="39">
        <v>2007</v>
      </c>
      <c r="F176" s="39"/>
      <c r="G176" s="41"/>
      <c r="H176" s="39"/>
      <c r="I176" s="42"/>
    </row>
    <row r="177" spans="1:14" hidden="1" x14ac:dyDescent="0.2">
      <c r="A177" s="56"/>
      <c r="B177" s="57"/>
      <c r="C177" s="58"/>
      <c r="D177" s="58"/>
      <c r="E177" s="58"/>
      <c r="F177" s="57"/>
      <c r="G177" s="63"/>
      <c r="H177" s="57"/>
      <c r="I177" s="76"/>
    </row>
    <row r="178" spans="1:14" x14ac:dyDescent="0.2">
      <c r="A178" s="56" t="s">
        <v>87</v>
      </c>
      <c r="B178" s="57" t="s">
        <v>88</v>
      </c>
      <c r="C178" s="58">
        <v>5</v>
      </c>
      <c r="D178" s="58">
        <v>10</v>
      </c>
      <c r="E178">
        <v>10</v>
      </c>
      <c r="F178" s="57">
        <v>0</v>
      </c>
      <c r="G178" s="63">
        <v>8</v>
      </c>
      <c r="H178" s="57">
        <v>0</v>
      </c>
      <c r="I178" s="52">
        <v>0</v>
      </c>
      <c r="K178" s="77"/>
    </row>
    <row r="179" spans="1:14" hidden="1" x14ac:dyDescent="0.2">
      <c r="A179" s="38" t="s">
        <v>3</v>
      </c>
      <c r="B179" s="39" t="s">
        <v>4</v>
      </c>
      <c r="C179" s="40" t="s">
        <v>5</v>
      </c>
      <c r="D179" s="39" t="s">
        <v>6</v>
      </c>
      <c r="E179" s="39" t="s">
        <v>7</v>
      </c>
      <c r="F179" s="39"/>
      <c r="G179" s="41"/>
      <c r="H179" s="39"/>
      <c r="I179" s="42" t="s">
        <v>14</v>
      </c>
      <c r="J179" s="43"/>
      <c r="K179" s="44"/>
      <c r="L179" s="69"/>
      <c r="M179" s="53" t="s">
        <v>11</v>
      </c>
    </row>
    <row r="180" spans="1:14" hidden="1" x14ac:dyDescent="0.2">
      <c r="A180" s="38" t="s">
        <v>51</v>
      </c>
      <c r="B180" s="39"/>
      <c r="C180" s="40">
        <v>2005</v>
      </c>
      <c r="D180" s="39" t="s">
        <v>12</v>
      </c>
      <c r="E180" s="39">
        <v>2007</v>
      </c>
      <c r="F180" s="39"/>
      <c r="G180" s="41"/>
      <c r="H180" s="39"/>
      <c r="I180" s="42" t="s">
        <v>14</v>
      </c>
      <c r="J180" s="39"/>
      <c r="K180" s="46"/>
      <c r="L180" s="68"/>
    </row>
    <row r="181" spans="1:14" x14ac:dyDescent="0.2">
      <c r="A181" s="56">
        <v>642</v>
      </c>
      <c r="B181" s="50" t="s">
        <v>89</v>
      </c>
      <c r="C181" s="58"/>
      <c r="D181" s="58"/>
      <c r="E181" s="58"/>
      <c r="F181" s="50">
        <v>0</v>
      </c>
      <c r="G181" s="75">
        <v>0</v>
      </c>
      <c r="H181" s="50">
        <v>0</v>
      </c>
      <c r="I181" s="52">
        <v>0</v>
      </c>
      <c r="J181" s="68"/>
      <c r="L181" s="68"/>
    </row>
    <row r="182" spans="1:14" x14ac:dyDescent="0.2">
      <c r="A182" s="49">
        <v>635</v>
      </c>
      <c r="B182" s="50" t="s">
        <v>68</v>
      </c>
      <c r="C182">
        <v>5</v>
      </c>
      <c r="D182">
        <v>10</v>
      </c>
      <c r="E182">
        <v>10</v>
      </c>
      <c r="F182" s="57"/>
      <c r="G182" s="51">
        <v>8</v>
      </c>
      <c r="H182" s="57">
        <v>0</v>
      </c>
      <c r="I182" s="52">
        <v>0</v>
      </c>
      <c r="K182" s="67"/>
      <c r="L182" s="68"/>
    </row>
    <row r="183" spans="1:14" hidden="1" x14ac:dyDescent="0.2">
      <c r="A183" s="38"/>
      <c r="B183" s="39"/>
      <c r="C183" s="40"/>
      <c r="D183" s="39"/>
      <c r="E183" s="39"/>
      <c r="F183" s="39"/>
      <c r="G183" s="41"/>
      <c r="H183" s="39"/>
      <c r="I183" s="42"/>
    </row>
    <row r="184" spans="1:14" hidden="1" x14ac:dyDescent="0.2">
      <c r="A184" s="38"/>
      <c r="B184" s="39"/>
      <c r="C184" s="40"/>
      <c r="D184" s="39"/>
      <c r="E184" s="39"/>
      <c r="F184" s="39"/>
      <c r="G184" s="41"/>
      <c r="H184" s="39"/>
      <c r="I184" s="42"/>
    </row>
    <row r="185" spans="1:14" hidden="1" x14ac:dyDescent="0.2">
      <c r="A185" s="56"/>
      <c r="B185" s="57"/>
      <c r="C185" s="58"/>
      <c r="D185" s="58"/>
      <c r="E185" s="58"/>
      <c r="F185" s="57"/>
      <c r="G185" s="63"/>
      <c r="H185" s="57"/>
      <c r="I185" s="76"/>
    </row>
    <row r="186" spans="1:14" hidden="1" x14ac:dyDescent="0.2">
      <c r="A186" s="56"/>
      <c r="B186" s="57"/>
      <c r="C186" s="58"/>
      <c r="D186" s="58"/>
      <c r="E186" s="58"/>
      <c r="F186" s="57"/>
      <c r="G186" s="63"/>
      <c r="H186" s="57"/>
      <c r="I186" s="76"/>
    </row>
    <row r="187" spans="1:14" hidden="1" x14ac:dyDescent="0.2">
      <c r="C187">
        <v>185</v>
      </c>
      <c r="D187">
        <v>224</v>
      </c>
      <c r="E187">
        <v>450</v>
      </c>
      <c r="I187" s="52" t="e">
        <f>H187/G187*100</f>
        <v>#DIV/0!</v>
      </c>
      <c r="K187" s="67"/>
      <c r="L187" s="68"/>
    </row>
    <row r="188" spans="1:14" hidden="1" x14ac:dyDescent="0.2">
      <c r="C188">
        <v>19</v>
      </c>
      <c r="D188">
        <v>76</v>
      </c>
      <c r="E188">
        <v>150</v>
      </c>
      <c r="I188" s="52" t="e">
        <f>H188/G188*100</f>
        <v>#DIV/0!</v>
      </c>
      <c r="K188" s="67"/>
      <c r="L188" s="68"/>
    </row>
    <row r="189" spans="1:14" s="53" customFormat="1" hidden="1" x14ac:dyDescent="0.2">
      <c r="A189" s="49">
        <v>633006</v>
      </c>
      <c r="B189" s="50" t="s">
        <v>90</v>
      </c>
      <c r="C189"/>
      <c r="D189"/>
      <c r="E189"/>
      <c r="F189" s="50"/>
      <c r="G189" s="51"/>
      <c r="H189" s="50"/>
      <c r="I189" s="52"/>
      <c r="K189" s="67"/>
      <c r="L189" s="68"/>
      <c r="N189"/>
    </row>
    <row r="190" spans="1:14" s="53" customFormat="1" ht="15.75" x14ac:dyDescent="0.25">
      <c r="A190" s="56" t="s">
        <v>91</v>
      </c>
      <c r="B190" s="57" t="s">
        <v>92</v>
      </c>
      <c r="C190"/>
      <c r="D190"/>
      <c r="E190"/>
      <c r="F190" s="79">
        <v>18.02</v>
      </c>
      <c r="G190" s="79">
        <v>99</v>
      </c>
      <c r="H190" s="79">
        <v>16.16</v>
      </c>
      <c r="I190" s="52">
        <f>H190/G190*100</f>
        <v>16.323232323232322</v>
      </c>
      <c r="K190" s="67"/>
      <c r="L190" s="68"/>
      <c r="N190"/>
    </row>
    <row r="191" spans="1:14" s="53" customFormat="1" x14ac:dyDescent="0.2">
      <c r="A191" s="49">
        <v>610</v>
      </c>
      <c r="B191" s="50" t="s">
        <v>93</v>
      </c>
      <c r="C191" s="62">
        <f>SUM(C192:C195)</f>
        <v>235</v>
      </c>
      <c r="D191" s="62">
        <f>SUM(D192:D195)</f>
        <v>245</v>
      </c>
      <c r="E191" s="62">
        <f>SUM(E192:E195)</f>
        <v>320</v>
      </c>
      <c r="F191" s="75">
        <v>1.69</v>
      </c>
      <c r="G191" s="75">
        <v>8</v>
      </c>
      <c r="H191" s="75">
        <v>1.22</v>
      </c>
      <c r="I191" s="52">
        <f>H191/G191*100</f>
        <v>15.25</v>
      </c>
      <c r="J191" s="63"/>
      <c r="K191" s="67"/>
      <c r="L191" s="68"/>
      <c r="N191"/>
    </row>
    <row r="192" spans="1:14" s="53" customFormat="1" x14ac:dyDescent="0.2">
      <c r="A192" s="49">
        <v>620</v>
      </c>
      <c r="B192" s="50" t="s">
        <v>94</v>
      </c>
      <c r="C192">
        <v>137</v>
      </c>
      <c r="D192">
        <v>150</v>
      </c>
      <c r="E192">
        <v>200</v>
      </c>
      <c r="F192" s="50">
        <v>0.59</v>
      </c>
      <c r="G192" s="51">
        <v>3.14</v>
      </c>
      <c r="H192" s="50">
        <v>0.45</v>
      </c>
      <c r="I192" s="52">
        <f>H192/G192*100</f>
        <v>14.331210191082802</v>
      </c>
      <c r="K192" s="54"/>
      <c r="N192"/>
    </row>
    <row r="193" spans="1:14" s="53" customFormat="1" hidden="1" x14ac:dyDescent="0.2">
      <c r="A193" s="49" t="s">
        <v>14</v>
      </c>
      <c r="B193" s="50"/>
      <c r="C193"/>
      <c r="D193"/>
      <c r="E193"/>
      <c r="F193" s="50"/>
      <c r="G193" s="51"/>
      <c r="H193" s="50"/>
      <c r="I193" s="52"/>
      <c r="K193" s="54"/>
      <c r="N193"/>
    </row>
    <row r="194" spans="1:14" s="53" customFormat="1" x14ac:dyDescent="0.2">
      <c r="A194" s="61" t="s">
        <v>66</v>
      </c>
      <c r="B194" s="50" t="s">
        <v>21</v>
      </c>
      <c r="C194"/>
      <c r="D194"/>
      <c r="E194"/>
      <c r="F194" s="51">
        <v>15.74</v>
      </c>
      <c r="G194" s="51">
        <v>87.74</v>
      </c>
      <c r="H194" s="51">
        <v>14.49</v>
      </c>
      <c r="I194" s="52">
        <v>0</v>
      </c>
      <c r="K194" s="67"/>
      <c r="L194" s="68"/>
      <c r="N194"/>
    </row>
    <row r="195" spans="1:14" s="53" customFormat="1" x14ac:dyDescent="0.2">
      <c r="A195" s="49">
        <v>633</v>
      </c>
      <c r="B195" s="50" t="s">
        <v>95</v>
      </c>
      <c r="C195">
        <v>98</v>
      </c>
      <c r="D195">
        <v>95</v>
      </c>
      <c r="E195">
        <v>120</v>
      </c>
      <c r="F195" s="50">
        <v>1.96</v>
      </c>
      <c r="G195" s="51">
        <v>10</v>
      </c>
      <c r="H195" s="50">
        <v>1.1399999999999999</v>
      </c>
      <c r="I195" s="52">
        <f>H195/G195*100</f>
        <v>11.399999999999999</v>
      </c>
      <c r="K195" s="54"/>
      <c r="N195"/>
    </row>
    <row r="196" spans="1:14" s="53" customFormat="1" x14ac:dyDescent="0.2">
      <c r="A196" s="103">
        <v>634</v>
      </c>
      <c r="B196" s="104" t="s">
        <v>25</v>
      </c>
      <c r="C196" s="62">
        <f>SUM(C197:C207)</f>
        <v>1770</v>
      </c>
      <c r="D196" s="62">
        <f>SUM(D197:D207)</f>
        <v>4025</v>
      </c>
      <c r="E196" s="62">
        <f>SUM(E197:E207)</f>
        <v>8120</v>
      </c>
      <c r="F196" s="75">
        <v>10.06</v>
      </c>
      <c r="G196" s="51">
        <v>18.3</v>
      </c>
      <c r="H196" s="51">
        <v>6.87</v>
      </c>
      <c r="I196" s="52">
        <f>H196/G196*100</f>
        <v>37.540983606557376</v>
      </c>
      <c r="J196" s="63"/>
      <c r="K196" s="59"/>
      <c r="L196" s="68"/>
      <c r="N196"/>
    </row>
    <row r="197" spans="1:14" s="53" customFormat="1" x14ac:dyDescent="0.2">
      <c r="A197" s="49">
        <v>635</v>
      </c>
      <c r="B197" s="50" t="s">
        <v>68</v>
      </c>
      <c r="C197">
        <v>59</v>
      </c>
      <c r="D197">
        <v>105</v>
      </c>
      <c r="E197">
        <v>100</v>
      </c>
      <c r="F197" s="50">
        <v>1.62</v>
      </c>
      <c r="G197" s="51">
        <v>34</v>
      </c>
      <c r="H197" s="50">
        <v>4.37</v>
      </c>
      <c r="I197" s="52">
        <f>H197/G197*100</f>
        <v>12.852941176470589</v>
      </c>
      <c r="K197" s="67"/>
      <c r="L197" s="68"/>
      <c r="N197"/>
    </row>
    <row r="198" spans="1:14" s="53" customFormat="1" hidden="1" x14ac:dyDescent="0.2">
      <c r="A198" s="49" t="s">
        <v>96</v>
      </c>
      <c r="B198" s="50" t="s">
        <v>97</v>
      </c>
      <c r="C198">
        <v>0</v>
      </c>
      <c r="D198">
        <v>70</v>
      </c>
      <c r="E198">
        <v>70</v>
      </c>
      <c r="F198" s="50"/>
      <c r="G198" s="51"/>
      <c r="H198" s="50"/>
      <c r="I198" s="52">
        <v>0</v>
      </c>
      <c r="K198" s="54"/>
      <c r="N198"/>
    </row>
    <row r="199" spans="1:14" s="53" customFormat="1" hidden="1" x14ac:dyDescent="0.2">
      <c r="A199" s="49"/>
      <c r="B199" s="50"/>
      <c r="C199">
        <v>798</v>
      </c>
      <c r="D199">
        <v>400</v>
      </c>
      <c r="E199">
        <v>6250</v>
      </c>
      <c r="F199" s="50"/>
      <c r="G199" s="51"/>
      <c r="H199" s="50"/>
      <c r="I199" s="52">
        <v>0</v>
      </c>
      <c r="K199" s="67"/>
      <c r="L199" s="68"/>
      <c r="N199"/>
    </row>
    <row r="200" spans="1:14" s="53" customFormat="1" x14ac:dyDescent="0.2">
      <c r="A200" s="49">
        <v>636</v>
      </c>
      <c r="B200" s="50" t="s">
        <v>98</v>
      </c>
      <c r="C200"/>
      <c r="D200"/>
      <c r="E200"/>
      <c r="F200" s="50">
        <v>0</v>
      </c>
      <c r="G200" s="51">
        <v>2</v>
      </c>
      <c r="H200" s="50">
        <v>0</v>
      </c>
      <c r="I200" s="52">
        <f t="shared" ref="I200:I206" si="13">H200/G200*100</f>
        <v>0</v>
      </c>
      <c r="K200" s="54"/>
      <c r="N200"/>
    </row>
    <row r="201" spans="1:14" s="53" customFormat="1" x14ac:dyDescent="0.2">
      <c r="A201" s="49">
        <v>651</v>
      </c>
      <c r="B201" s="50" t="s">
        <v>99</v>
      </c>
      <c r="C201"/>
      <c r="D201"/>
      <c r="E201"/>
      <c r="F201" s="50">
        <v>1.95</v>
      </c>
      <c r="G201" s="51">
        <v>0.12</v>
      </c>
      <c r="H201" s="50">
        <v>0.06</v>
      </c>
      <c r="I201" s="52">
        <f t="shared" si="13"/>
        <v>50</v>
      </c>
      <c r="K201" s="54"/>
      <c r="N201"/>
    </row>
    <row r="202" spans="1:14" s="53" customFormat="1" x14ac:dyDescent="0.2">
      <c r="A202" s="49">
        <v>637</v>
      </c>
      <c r="B202" s="50" t="s">
        <v>28</v>
      </c>
      <c r="C202">
        <v>9</v>
      </c>
      <c r="D202">
        <v>0</v>
      </c>
      <c r="E202">
        <v>50</v>
      </c>
      <c r="F202" s="50">
        <v>0.15</v>
      </c>
      <c r="G202" s="51">
        <v>23.44</v>
      </c>
      <c r="H202" s="50">
        <v>2.0499999999999998</v>
      </c>
      <c r="I202" s="52">
        <f t="shared" si="13"/>
        <v>8.7457337883959028</v>
      </c>
      <c r="K202" s="54"/>
      <c r="N202"/>
    </row>
    <row r="203" spans="1:14" s="53" customFormat="1" hidden="1" x14ac:dyDescent="0.2">
      <c r="A203" s="49" t="s">
        <v>100</v>
      </c>
      <c r="B203" s="50" t="s">
        <v>101</v>
      </c>
      <c r="C203">
        <v>0</v>
      </c>
      <c r="D203">
        <v>2520</v>
      </c>
      <c r="E203" t="s">
        <v>14</v>
      </c>
      <c r="F203" s="50"/>
      <c r="G203" s="51"/>
      <c r="H203" s="50"/>
      <c r="I203" s="52" t="e">
        <f t="shared" si="13"/>
        <v>#DIV/0!</v>
      </c>
      <c r="K203" s="54"/>
      <c r="N203"/>
    </row>
    <row r="204" spans="1:14" s="53" customFormat="1" hidden="1" x14ac:dyDescent="0.2">
      <c r="A204" s="49"/>
      <c r="B204" s="50"/>
      <c r="C204">
        <v>387</v>
      </c>
      <c r="D204">
        <v>380</v>
      </c>
      <c r="E204">
        <v>600</v>
      </c>
      <c r="F204" s="50"/>
      <c r="G204" s="51"/>
      <c r="H204" s="50"/>
      <c r="I204" s="52" t="e">
        <f t="shared" si="13"/>
        <v>#DIV/0!</v>
      </c>
      <c r="K204" s="67"/>
      <c r="L204" s="68"/>
      <c r="N204"/>
    </row>
    <row r="205" spans="1:14" s="53" customFormat="1" hidden="1" x14ac:dyDescent="0.2">
      <c r="A205" s="49"/>
      <c r="B205" s="50"/>
      <c r="C205">
        <v>161</v>
      </c>
      <c r="D205">
        <v>150</v>
      </c>
      <c r="E205">
        <v>400</v>
      </c>
      <c r="F205" s="50"/>
      <c r="G205" s="51"/>
      <c r="H205" s="50"/>
      <c r="I205" s="52" t="e">
        <f t="shared" si="13"/>
        <v>#DIV/0!</v>
      </c>
      <c r="K205" s="54"/>
      <c r="N205"/>
    </row>
    <row r="206" spans="1:14" s="53" customFormat="1" hidden="1" x14ac:dyDescent="0.2">
      <c r="A206" s="49"/>
      <c r="B206" s="50"/>
      <c r="C206">
        <v>300</v>
      </c>
      <c r="D206">
        <v>300</v>
      </c>
      <c r="E206">
        <v>600</v>
      </c>
      <c r="F206" s="50"/>
      <c r="G206" s="51"/>
      <c r="H206" s="50"/>
      <c r="I206" s="52" t="e">
        <f t="shared" si="13"/>
        <v>#DIV/0!</v>
      </c>
      <c r="K206" s="54"/>
      <c r="N206"/>
    </row>
    <row r="207" spans="1:14" s="53" customFormat="1" hidden="1" x14ac:dyDescent="0.2">
      <c r="A207" s="49"/>
      <c r="B207" s="50"/>
      <c r="C207">
        <v>56</v>
      </c>
      <c r="D207">
        <v>100</v>
      </c>
      <c r="E207">
        <v>50</v>
      </c>
      <c r="F207" s="50"/>
      <c r="G207" s="51"/>
      <c r="H207" s="50"/>
      <c r="I207" s="52">
        <v>0</v>
      </c>
      <c r="K207" s="67"/>
      <c r="L207" s="68"/>
      <c r="N207"/>
    </row>
    <row r="208" spans="1:14" s="53" customFormat="1" hidden="1" x14ac:dyDescent="0.2">
      <c r="A208" s="38"/>
      <c r="B208" s="39"/>
      <c r="C208" s="40"/>
      <c r="D208" s="39"/>
      <c r="E208" s="39"/>
      <c r="F208" s="39"/>
      <c r="G208" s="41"/>
      <c r="H208" s="39"/>
      <c r="I208" s="42"/>
      <c r="K208" s="54"/>
      <c r="N208"/>
    </row>
    <row r="209" spans="1:14" s="53" customFormat="1" hidden="1" x14ac:dyDescent="0.2">
      <c r="A209" s="38"/>
      <c r="B209" s="39"/>
      <c r="C209" s="40"/>
      <c r="D209" s="39"/>
      <c r="E209" s="39"/>
      <c r="F209" s="39"/>
      <c r="G209" s="41"/>
      <c r="H209" s="39"/>
      <c r="I209" s="42"/>
      <c r="K209" s="54"/>
      <c r="N209"/>
    </row>
    <row r="210" spans="1:14" s="53" customFormat="1" hidden="1" x14ac:dyDescent="0.2">
      <c r="A210" s="49"/>
      <c r="B210" s="50"/>
      <c r="C210" s="58"/>
      <c r="D210" s="58"/>
      <c r="E210" s="58"/>
      <c r="F210" s="80"/>
      <c r="G210" s="75"/>
      <c r="H210" s="80"/>
      <c r="I210" s="52">
        <v>0</v>
      </c>
      <c r="K210" s="54"/>
      <c r="N210"/>
    </row>
    <row r="211" spans="1:14" s="53" customFormat="1" hidden="1" x14ac:dyDescent="0.2">
      <c r="A211" s="61"/>
      <c r="B211" s="60"/>
      <c r="C211" s="62">
        <f>C212+C213+C214</f>
        <v>466</v>
      </c>
      <c r="D211" s="62">
        <f>D212+D213+D214</f>
        <v>531</v>
      </c>
      <c r="E211" s="62">
        <f>E212+E213+E214</f>
        <v>650</v>
      </c>
      <c r="F211" s="63"/>
      <c r="G211" s="63"/>
      <c r="H211" s="63"/>
      <c r="I211" s="52" t="e">
        <f>H211/G211*100</f>
        <v>#DIV/0!</v>
      </c>
      <c r="J211" s="63"/>
      <c r="K211" s="54"/>
      <c r="N211"/>
    </row>
    <row r="212" spans="1:14" s="53" customFormat="1" hidden="1" x14ac:dyDescent="0.2">
      <c r="A212" s="49"/>
      <c r="B212" s="50"/>
      <c r="C212">
        <v>230</v>
      </c>
      <c r="D212">
        <v>200</v>
      </c>
      <c r="E212">
        <v>300</v>
      </c>
      <c r="F212" s="50"/>
      <c r="G212" s="51"/>
      <c r="H212" s="50"/>
      <c r="I212" s="52" t="e">
        <f>H212/G212*100</f>
        <v>#DIV/0!</v>
      </c>
      <c r="K212" s="67"/>
      <c r="L212" s="68"/>
      <c r="N212"/>
    </row>
    <row r="213" spans="1:14" s="53" customFormat="1" hidden="1" x14ac:dyDescent="0.2">
      <c r="A213" s="49"/>
      <c r="B213" s="50"/>
      <c r="C213">
        <v>142</v>
      </c>
      <c r="D213">
        <v>250</v>
      </c>
      <c r="E213">
        <v>260</v>
      </c>
      <c r="F213" s="50"/>
      <c r="G213" s="51"/>
      <c r="H213" s="50"/>
      <c r="I213" s="52" t="e">
        <f>H213/G213*100</f>
        <v>#DIV/0!</v>
      </c>
      <c r="K213" s="54"/>
      <c r="N213"/>
    </row>
    <row r="214" spans="1:14" s="53" customFormat="1" hidden="1" x14ac:dyDescent="0.2">
      <c r="A214" s="49"/>
      <c r="B214" s="50"/>
      <c r="C214">
        <v>94</v>
      </c>
      <c r="D214">
        <v>81</v>
      </c>
      <c r="E214">
        <v>90</v>
      </c>
      <c r="F214" s="50"/>
      <c r="G214" s="51"/>
      <c r="H214" s="50"/>
      <c r="I214" s="52" t="e">
        <f>H214/G214*100</f>
        <v>#DIV/0!</v>
      </c>
      <c r="K214" s="54"/>
      <c r="N214"/>
    </row>
    <row r="215" spans="1:14" s="53" customFormat="1" hidden="1" x14ac:dyDescent="0.2">
      <c r="A215" s="38"/>
      <c r="B215" s="39"/>
      <c r="C215" s="40"/>
      <c r="D215" s="39"/>
      <c r="E215" s="39"/>
      <c r="F215" s="39"/>
      <c r="G215" s="41"/>
      <c r="H215" s="39"/>
      <c r="I215" s="42"/>
      <c r="K215" s="54"/>
      <c r="N215"/>
    </row>
    <row r="216" spans="1:14" s="53" customFormat="1" hidden="1" x14ac:dyDescent="0.2">
      <c r="A216" s="38"/>
      <c r="B216" s="39"/>
      <c r="C216" s="40"/>
      <c r="D216" s="39"/>
      <c r="E216" s="39"/>
      <c r="F216" s="39"/>
      <c r="G216" s="41"/>
      <c r="H216" s="39"/>
      <c r="I216" s="42"/>
      <c r="K216" s="54"/>
      <c r="N216"/>
    </row>
    <row r="217" spans="1:14" s="53" customFormat="1" hidden="1" x14ac:dyDescent="0.2">
      <c r="A217" s="38"/>
      <c r="B217" s="39"/>
      <c r="C217" s="40"/>
      <c r="D217" s="39"/>
      <c r="E217" s="39"/>
      <c r="F217" s="39"/>
      <c r="G217" s="41"/>
      <c r="H217" s="39"/>
      <c r="I217" s="42" t="s">
        <v>10</v>
      </c>
      <c r="K217" s="70"/>
      <c r="N217"/>
    </row>
    <row r="218" spans="1:14" s="53" customFormat="1" hidden="1" x14ac:dyDescent="0.2">
      <c r="A218" s="38"/>
      <c r="B218" s="39"/>
      <c r="C218" s="40"/>
      <c r="D218" s="39"/>
      <c r="E218" s="39"/>
      <c r="F218" s="39"/>
      <c r="G218" s="41"/>
      <c r="H218" s="39"/>
      <c r="I218" s="42" t="s">
        <v>13</v>
      </c>
      <c r="K218" s="71"/>
      <c r="N218"/>
    </row>
    <row r="219" spans="1:14" s="53" customFormat="1" x14ac:dyDescent="0.2">
      <c r="A219" s="56" t="s">
        <v>102</v>
      </c>
      <c r="B219" s="57" t="s">
        <v>103</v>
      </c>
      <c r="C219" s="58">
        <f>C220+C222</f>
        <v>1934</v>
      </c>
      <c r="D219" s="58">
        <f>D220+D222</f>
        <v>2230</v>
      </c>
      <c r="E219" s="58">
        <f>E220+E222</f>
        <v>2600</v>
      </c>
      <c r="F219" s="59">
        <f>F220+F222+F221</f>
        <v>30.03</v>
      </c>
      <c r="G219" s="59">
        <f>G220+G222+G221</f>
        <v>93.5</v>
      </c>
      <c r="H219" s="59">
        <f>H220+H222+H221</f>
        <v>31.11</v>
      </c>
      <c r="I219" s="52">
        <f>H219/G219*100</f>
        <v>33.272727272727273</v>
      </c>
      <c r="J219" s="63"/>
      <c r="K219" s="59"/>
      <c r="L219" s="68"/>
      <c r="N219"/>
    </row>
    <row r="220" spans="1:14" s="53" customFormat="1" x14ac:dyDescent="0.2">
      <c r="A220" s="49">
        <v>632</v>
      </c>
      <c r="B220" s="50" t="s">
        <v>104</v>
      </c>
      <c r="C220">
        <v>1319</v>
      </c>
      <c r="D220">
        <v>1480</v>
      </c>
      <c r="E220">
        <v>1600</v>
      </c>
      <c r="F220" s="50">
        <v>22.44</v>
      </c>
      <c r="G220" s="51">
        <v>69</v>
      </c>
      <c r="H220" s="50">
        <v>26.3</v>
      </c>
      <c r="I220" s="52">
        <f>H220/G220*100</f>
        <v>38.115942028985508</v>
      </c>
      <c r="K220" s="67"/>
      <c r="L220" s="68"/>
      <c r="N220"/>
    </row>
    <row r="221" spans="1:14" x14ac:dyDescent="0.2">
      <c r="A221" s="49">
        <v>635</v>
      </c>
      <c r="B221" s="50" t="s">
        <v>68</v>
      </c>
      <c r="F221" s="50">
        <v>7.59</v>
      </c>
      <c r="G221" s="51">
        <v>24.5</v>
      </c>
      <c r="H221" s="50">
        <v>4.8099999999999996</v>
      </c>
      <c r="I221" s="52">
        <f>H221/G221*100</f>
        <v>19.632653061224488</v>
      </c>
      <c r="K221" s="67"/>
      <c r="L221" s="68"/>
    </row>
    <row r="222" spans="1:14" hidden="1" x14ac:dyDescent="0.2">
      <c r="C222">
        <v>615</v>
      </c>
      <c r="D222">
        <v>750</v>
      </c>
      <c r="E222">
        <v>1000</v>
      </c>
      <c r="I222" s="52" t="e">
        <f>H222/G222*100</f>
        <v>#DIV/0!</v>
      </c>
      <c r="L222" s="68"/>
    </row>
    <row r="223" spans="1:14" hidden="1" x14ac:dyDescent="0.2"/>
    <row r="224" spans="1:14" hidden="1" x14ac:dyDescent="0.2"/>
    <row r="225" spans="1:13" hidden="1" x14ac:dyDescent="0.2">
      <c r="A225" s="38" t="s">
        <v>3</v>
      </c>
      <c r="B225" s="39" t="s">
        <v>4</v>
      </c>
      <c r="C225" s="40" t="s">
        <v>5</v>
      </c>
      <c r="D225" s="39" t="s">
        <v>6</v>
      </c>
      <c r="E225" s="39" t="s">
        <v>7</v>
      </c>
      <c r="F225" s="39"/>
      <c r="G225" s="41"/>
      <c r="H225" s="39"/>
      <c r="I225" s="42"/>
    </row>
    <row r="226" spans="1:13" hidden="1" x14ac:dyDescent="0.2">
      <c r="A226" s="38" t="s">
        <v>51</v>
      </c>
      <c r="B226" s="39"/>
      <c r="C226" s="40">
        <v>2005</v>
      </c>
      <c r="D226" s="39">
        <v>2006</v>
      </c>
      <c r="E226" s="39">
        <v>2007</v>
      </c>
      <c r="F226" s="39"/>
      <c r="G226" s="41"/>
      <c r="H226" s="39"/>
      <c r="I226" s="42"/>
    </row>
    <row r="227" spans="1:13" x14ac:dyDescent="0.2">
      <c r="A227" s="56" t="s">
        <v>105</v>
      </c>
      <c r="B227" s="57" t="s">
        <v>106</v>
      </c>
      <c r="C227" s="58">
        <v>30</v>
      </c>
      <c r="D227" s="58">
        <v>30</v>
      </c>
      <c r="E227">
        <v>30</v>
      </c>
      <c r="F227" s="63">
        <f>SUM(F228:F234)</f>
        <v>13.46</v>
      </c>
      <c r="G227" s="63">
        <f>SUM(G228:G234)</f>
        <v>90.139999999999986</v>
      </c>
      <c r="H227" s="63">
        <f>SUM(H228:H234)</f>
        <v>17.059999999999999</v>
      </c>
      <c r="I227" s="52">
        <f>H227/G227*100</f>
        <v>18.926114932327494</v>
      </c>
      <c r="K227" s="67"/>
      <c r="L227" s="68"/>
    </row>
    <row r="228" spans="1:13" x14ac:dyDescent="0.2">
      <c r="A228" s="49">
        <v>611</v>
      </c>
      <c r="B228" s="50" t="s">
        <v>107</v>
      </c>
      <c r="F228" s="50">
        <v>6.96</v>
      </c>
      <c r="G228" s="51">
        <v>29</v>
      </c>
      <c r="H228" s="50">
        <v>6.99</v>
      </c>
      <c r="I228" s="52">
        <f t="shared" ref="I228:I233" si="14">H228/G228*100</f>
        <v>24.103448275862068</v>
      </c>
      <c r="K228" s="67"/>
      <c r="L228" s="68"/>
    </row>
    <row r="229" spans="1:13" x14ac:dyDescent="0.2">
      <c r="A229" s="49">
        <v>620</v>
      </c>
      <c r="B229" s="50" t="s">
        <v>108</v>
      </c>
      <c r="F229" s="50">
        <v>2.5299999999999998</v>
      </c>
      <c r="G229" s="51">
        <v>10.1</v>
      </c>
      <c r="H229" s="50">
        <v>2.44</v>
      </c>
      <c r="I229" s="52">
        <f t="shared" si="14"/>
        <v>24.158415841584159</v>
      </c>
      <c r="K229" s="67"/>
      <c r="L229" s="68"/>
    </row>
    <row r="230" spans="1:13" x14ac:dyDescent="0.2">
      <c r="A230" s="49">
        <v>632</v>
      </c>
      <c r="B230" s="50" t="s">
        <v>109</v>
      </c>
      <c r="F230" s="50">
        <v>1.39</v>
      </c>
      <c r="G230" s="51">
        <v>0</v>
      </c>
      <c r="H230" s="50">
        <v>1.32</v>
      </c>
      <c r="I230" s="52">
        <v>0</v>
      </c>
      <c r="K230" s="67"/>
      <c r="L230" s="68"/>
    </row>
    <row r="231" spans="1:13" x14ac:dyDescent="0.2">
      <c r="A231" s="49">
        <v>633</v>
      </c>
      <c r="B231" s="50" t="s">
        <v>110</v>
      </c>
      <c r="F231" s="50">
        <v>1.1200000000000001</v>
      </c>
      <c r="G231" s="51">
        <v>5</v>
      </c>
      <c r="H231" s="50">
        <v>2.48</v>
      </c>
      <c r="I231" s="52">
        <f t="shared" si="14"/>
        <v>49.6</v>
      </c>
      <c r="K231" s="67"/>
      <c r="L231" s="68"/>
    </row>
    <row r="232" spans="1:13" x14ac:dyDescent="0.2">
      <c r="A232" s="49">
        <v>635</v>
      </c>
      <c r="B232" s="50" t="s">
        <v>111</v>
      </c>
      <c r="F232" s="50">
        <v>0.3</v>
      </c>
      <c r="G232" s="51">
        <v>35</v>
      </c>
      <c r="H232" s="50">
        <v>1.77</v>
      </c>
      <c r="I232" s="52">
        <f t="shared" si="14"/>
        <v>5.0571428571428569</v>
      </c>
      <c r="K232" s="67"/>
      <c r="L232" s="68"/>
    </row>
    <row r="233" spans="1:13" x14ac:dyDescent="0.2">
      <c r="A233" s="49">
        <v>637</v>
      </c>
      <c r="B233" s="50" t="s">
        <v>42</v>
      </c>
      <c r="F233" s="50">
        <v>1.1599999999999999</v>
      </c>
      <c r="G233" s="51">
        <v>11.04</v>
      </c>
      <c r="H233" s="50">
        <v>2.06</v>
      </c>
      <c r="I233" s="52">
        <f t="shared" si="14"/>
        <v>18.659420289855074</v>
      </c>
      <c r="K233" s="67"/>
      <c r="L233" s="68"/>
    </row>
    <row r="234" spans="1:13" x14ac:dyDescent="0.2">
      <c r="A234" s="49">
        <v>642</v>
      </c>
      <c r="B234" s="50" t="s">
        <v>112</v>
      </c>
      <c r="F234" s="50">
        <v>0</v>
      </c>
      <c r="G234" s="51">
        <v>0</v>
      </c>
      <c r="H234" s="50">
        <v>0</v>
      </c>
      <c r="I234" s="52">
        <v>0</v>
      </c>
      <c r="K234" s="67"/>
      <c r="L234" s="68"/>
    </row>
    <row r="235" spans="1:13" hidden="1" x14ac:dyDescent="0.2"/>
    <row r="236" spans="1:13" hidden="1" x14ac:dyDescent="0.2">
      <c r="A236" s="38" t="s">
        <v>3</v>
      </c>
      <c r="B236" s="39" t="s">
        <v>4</v>
      </c>
      <c r="C236" s="40" t="s">
        <v>5</v>
      </c>
      <c r="D236" s="39" t="s">
        <v>6</v>
      </c>
      <c r="E236" s="39" t="s">
        <v>7</v>
      </c>
      <c r="F236" s="39"/>
      <c r="G236" s="41"/>
      <c r="H236" s="39"/>
      <c r="I236" s="42" t="s">
        <v>10</v>
      </c>
      <c r="J236" s="43"/>
      <c r="K236" s="44"/>
      <c r="L236" s="69"/>
      <c r="M236" s="53" t="s">
        <v>11</v>
      </c>
    </row>
    <row r="237" spans="1:13" hidden="1" x14ac:dyDescent="0.2">
      <c r="A237" s="38" t="s">
        <v>51</v>
      </c>
      <c r="B237" s="39"/>
      <c r="C237" s="40">
        <v>2005</v>
      </c>
      <c r="D237" s="39" t="s">
        <v>12</v>
      </c>
      <c r="E237" s="39">
        <v>2007</v>
      </c>
      <c r="F237" s="39"/>
      <c r="G237" s="41"/>
      <c r="H237" s="39"/>
      <c r="I237" s="42" t="s">
        <v>13</v>
      </c>
      <c r="J237" s="39"/>
      <c r="K237" s="46"/>
      <c r="L237" s="68"/>
    </row>
    <row r="238" spans="1:13" x14ac:dyDescent="0.2">
      <c r="A238" s="56" t="s">
        <v>113</v>
      </c>
      <c r="B238" s="57" t="s">
        <v>114</v>
      </c>
      <c r="C238" s="58">
        <f>SUM(C241:C248)</f>
        <v>1170</v>
      </c>
      <c r="D238" s="58">
        <f>SUM(D241:D246)</f>
        <v>920</v>
      </c>
      <c r="E238" s="58">
        <f>SUM(E241:E246)</f>
        <v>1050</v>
      </c>
      <c r="F238" s="63">
        <f>SUM(F239:F246)+F250</f>
        <v>4.25</v>
      </c>
      <c r="G238" s="63">
        <f>SUM(G239:G246)+G250</f>
        <v>49.5</v>
      </c>
      <c r="H238" s="63">
        <f>SUM(H239:H246)+H250</f>
        <v>0.84</v>
      </c>
      <c r="I238" s="52">
        <f t="shared" ref="I238:I246" si="15">H238/G238*100</f>
        <v>1.6969696969696968</v>
      </c>
      <c r="J238" s="63"/>
      <c r="K238" s="59"/>
      <c r="L238" s="68"/>
    </row>
    <row r="239" spans="1:13" x14ac:dyDescent="0.2">
      <c r="A239" s="56">
        <v>611</v>
      </c>
      <c r="B239" s="50" t="s">
        <v>65</v>
      </c>
      <c r="C239" s="58"/>
      <c r="D239" s="58"/>
      <c r="E239" s="58"/>
      <c r="F239" s="51">
        <v>0.61</v>
      </c>
      <c r="G239" s="51">
        <v>4.8</v>
      </c>
      <c r="H239" s="51">
        <v>0</v>
      </c>
      <c r="I239" s="52">
        <v>0</v>
      </c>
      <c r="J239" s="81"/>
      <c r="K239" s="82"/>
      <c r="L239" s="68"/>
    </row>
    <row r="240" spans="1:13" x14ac:dyDescent="0.2">
      <c r="A240" s="56">
        <v>620</v>
      </c>
      <c r="B240" s="50" t="s">
        <v>46</v>
      </c>
      <c r="C240" s="58"/>
      <c r="D240" s="58"/>
      <c r="E240" s="58"/>
      <c r="F240" s="51">
        <v>0.21</v>
      </c>
      <c r="G240" s="51">
        <v>1.7</v>
      </c>
      <c r="H240" s="51">
        <v>0</v>
      </c>
      <c r="I240" s="52">
        <v>0</v>
      </c>
      <c r="J240" s="81"/>
      <c r="K240" s="82"/>
      <c r="L240" s="68"/>
    </row>
    <row r="241" spans="1:14" x14ac:dyDescent="0.2">
      <c r="A241" s="49">
        <v>632</v>
      </c>
      <c r="B241" s="50" t="s">
        <v>115</v>
      </c>
      <c r="C241">
        <v>169</v>
      </c>
      <c r="D241">
        <v>220</v>
      </c>
      <c r="E241">
        <v>250</v>
      </c>
      <c r="F241" s="50">
        <v>3.06</v>
      </c>
      <c r="G241" s="51">
        <v>10</v>
      </c>
      <c r="H241" s="50">
        <v>0.82</v>
      </c>
      <c r="I241" s="52">
        <f t="shared" si="15"/>
        <v>8.1999999999999993</v>
      </c>
      <c r="K241" s="67"/>
      <c r="L241" s="68"/>
    </row>
    <row r="242" spans="1:14" hidden="1" x14ac:dyDescent="0.2">
      <c r="A242" s="49">
        <v>635006</v>
      </c>
      <c r="B242" s="50" t="s">
        <v>116</v>
      </c>
      <c r="I242" s="52" t="e">
        <f t="shared" si="15"/>
        <v>#DIV/0!</v>
      </c>
      <c r="K242" s="67"/>
      <c r="L242" s="68"/>
    </row>
    <row r="243" spans="1:14" x14ac:dyDescent="0.2">
      <c r="A243" s="49">
        <v>642</v>
      </c>
      <c r="B243" s="50" t="s">
        <v>117</v>
      </c>
      <c r="C243">
        <v>182</v>
      </c>
      <c r="D243">
        <v>300</v>
      </c>
      <c r="E243">
        <v>400</v>
      </c>
      <c r="F243" s="50">
        <v>0.09</v>
      </c>
      <c r="G243" s="51">
        <v>24</v>
      </c>
      <c r="H243" s="50">
        <v>0</v>
      </c>
      <c r="I243" s="52">
        <f t="shared" si="15"/>
        <v>0</v>
      </c>
      <c r="K243" s="67"/>
      <c r="L243" s="68"/>
    </row>
    <row r="244" spans="1:14" s="53" customFormat="1" x14ac:dyDescent="0.2">
      <c r="A244" s="49">
        <v>635</v>
      </c>
      <c r="B244" s="50" t="s">
        <v>68</v>
      </c>
      <c r="C244"/>
      <c r="D244"/>
      <c r="E244"/>
      <c r="F244" s="50">
        <v>0.28000000000000003</v>
      </c>
      <c r="G244" s="51">
        <v>8</v>
      </c>
      <c r="H244" s="50">
        <v>0.02</v>
      </c>
      <c r="I244" s="52">
        <f t="shared" si="15"/>
        <v>0.25</v>
      </c>
      <c r="K244" s="54"/>
      <c r="L244" s="68"/>
      <c r="N244"/>
    </row>
    <row r="245" spans="1:14" s="53" customFormat="1" x14ac:dyDescent="0.2">
      <c r="A245" s="49">
        <v>637</v>
      </c>
      <c r="B245" s="50" t="s">
        <v>28</v>
      </c>
      <c r="C245"/>
      <c r="D245"/>
      <c r="E245"/>
      <c r="F245" s="50">
        <v>0</v>
      </c>
      <c r="G245" s="51">
        <v>1</v>
      </c>
      <c r="H245" s="50">
        <v>0</v>
      </c>
      <c r="I245" s="52">
        <f t="shared" si="15"/>
        <v>0</v>
      </c>
      <c r="K245" s="67"/>
      <c r="L245" s="68"/>
      <c r="N245"/>
    </row>
    <row r="246" spans="1:14" s="53" customFormat="1" hidden="1" x14ac:dyDescent="0.2">
      <c r="A246" s="49"/>
      <c r="B246" s="50"/>
      <c r="C246">
        <v>400</v>
      </c>
      <c r="D246">
        <v>400</v>
      </c>
      <c r="E246">
        <v>400</v>
      </c>
      <c r="F246" s="50"/>
      <c r="G246" s="51"/>
      <c r="H246" s="50"/>
      <c r="I246" s="52" t="e">
        <f t="shared" si="15"/>
        <v>#DIV/0!</v>
      </c>
      <c r="K246" s="54"/>
      <c r="N246"/>
    </row>
    <row r="247" spans="1:14" s="53" customFormat="1" hidden="1" x14ac:dyDescent="0.2">
      <c r="A247" s="49"/>
      <c r="B247" s="50"/>
      <c r="C247">
        <v>398</v>
      </c>
      <c r="D247"/>
      <c r="E247">
        <v>0</v>
      </c>
      <c r="F247" s="50"/>
      <c r="G247" s="51"/>
      <c r="H247" s="50"/>
      <c r="I247" s="52" t="s">
        <v>14</v>
      </c>
      <c r="K247" s="54"/>
      <c r="N247"/>
    </row>
    <row r="248" spans="1:14" s="53" customFormat="1" hidden="1" x14ac:dyDescent="0.2">
      <c r="A248" s="49"/>
      <c r="B248" s="50"/>
      <c r="C248">
        <v>21</v>
      </c>
      <c r="D248"/>
      <c r="E248">
        <v>100</v>
      </c>
      <c r="F248" s="50"/>
      <c r="G248" s="51"/>
      <c r="H248" s="50"/>
      <c r="I248" s="52"/>
      <c r="K248" s="54"/>
      <c r="N248"/>
    </row>
    <row r="249" spans="1:14" s="53" customFormat="1" hidden="1" x14ac:dyDescent="0.2">
      <c r="A249" s="49"/>
      <c r="B249" s="50"/>
      <c r="C249"/>
      <c r="D249"/>
      <c r="E249"/>
      <c r="F249" s="50"/>
      <c r="G249" s="51"/>
      <c r="H249" s="50"/>
      <c r="I249" s="52"/>
      <c r="K249" s="54"/>
      <c r="N249"/>
    </row>
    <row r="250" spans="1:14" s="53" customFormat="1" hidden="1" x14ac:dyDescent="0.2">
      <c r="A250" s="49"/>
      <c r="B250" s="50"/>
      <c r="C250"/>
      <c r="D250"/>
      <c r="E250"/>
      <c r="F250" s="50"/>
      <c r="G250" s="51"/>
      <c r="H250" s="50"/>
      <c r="I250" s="52" t="e">
        <f t="shared" ref="I250:I258" si="16">H250/G250*100</f>
        <v>#DIV/0!</v>
      </c>
      <c r="K250" s="54"/>
      <c r="N250"/>
    </row>
    <row r="251" spans="1:14" s="53" customFormat="1" x14ac:dyDescent="0.2">
      <c r="A251" s="38" t="s">
        <v>3</v>
      </c>
      <c r="B251" s="39" t="s">
        <v>4</v>
      </c>
      <c r="C251" s="40" t="s">
        <v>5</v>
      </c>
      <c r="D251" s="39" t="s">
        <v>6</v>
      </c>
      <c r="E251" s="39" t="s">
        <v>7</v>
      </c>
      <c r="F251" s="39" t="s">
        <v>8</v>
      </c>
      <c r="G251" s="41" t="s">
        <v>9</v>
      </c>
      <c r="H251" s="39" t="s">
        <v>8</v>
      </c>
      <c r="I251" s="42" t="s">
        <v>10</v>
      </c>
      <c r="J251" s="43"/>
      <c r="K251" s="44"/>
      <c r="N251"/>
    </row>
    <row r="252" spans="1:14" s="53" customFormat="1" x14ac:dyDescent="0.2">
      <c r="A252" s="38">
        <v>0</v>
      </c>
      <c r="B252" s="39"/>
      <c r="C252" s="40">
        <v>2005</v>
      </c>
      <c r="D252" s="39" t="s">
        <v>12</v>
      </c>
      <c r="E252" s="39">
        <v>2007</v>
      </c>
      <c r="F252" s="39" t="s">
        <v>205</v>
      </c>
      <c r="G252" s="41" t="s">
        <v>206</v>
      </c>
      <c r="H252" s="39" t="s">
        <v>207</v>
      </c>
      <c r="I252" s="42" t="s">
        <v>13</v>
      </c>
      <c r="J252" s="39"/>
      <c r="K252" s="46"/>
      <c r="N252"/>
    </row>
    <row r="253" spans="1:14" s="53" customFormat="1" x14ac:dyDescent="0.2">
      <c r="A253" s="56" t="s">
        <v>118</v>
      </c>
      <c r="B253" s="57" t="s">
        <v>119</v>
      </c>
      <c r="C253" s="58">
        <f>C254+C255+C256+C273</f>
        <v>5124</v>
      </c>
      <c r="D253" s="58">
        <f>D254+D255+D256+D273</f>
        <v>3765</v>
      </c>
      <c r="E253" s="58">
        <f>E254+E255+E256+E273</f>
        <v>5169</v>
      </c>
      <c r="F253" s="59">
        <f>F254+F255+F256+F264+F290+F291</f>
        <v>32.33</v>
      </c>
      <c r="G253" s="59">
        <f>G254+G255+G256+G264+G290+G291</f>
        <v>101.89999999999999</v>
      </c>
      <c r="H253" s="59">
        <f>H254+H255+H256+H264+H290+H291</f>
        <v>22.270000000000003</v>
      </c>
      <c r="I253" s="52">
        <f t="shared" si="16"/>
        <v>21.854759568204127</v>
      </c>
      <c r="J253" s="63"/>
      <c r="K253" s="59"/>
      <c r="L253" s="68"/>
      <c r="N253"/>
    </row>
    <row r="254" spans="1:14" s="53" customFormat="1" x14ac:dyDescent="0.2">
      <c r="A254" s="49">
        <v>610</v>
      </c>
      <c r="B254" s="50" t="s">
        <v>120</v>
      </c>
      <c r="C254">
        <v>1053</v>
      </c>
      <c r="D254">
        <v>1165</v>
      </c>
      <c r="E254">
        <v>1150</v>
      </c>
      <c r="F254" s="50">
        <v>9.06</v>
      </c>
      <c r="G254" s="51">
        <v>22</v>
      </c>
      <c r="H254" s="50">
        <v>5.4</v>
      </c>
      <c r="I254" s="52">
        <f t="shared" si="16"/>
        <v>24.545454545454547</v>
      </c>
      <c r="K254" s="67"/>
      <c r="L254" s="68"/>
      <c r="N254"/>
    </row>
    <row r="255" spans="1:14" s="53" customFormat="1" x14ac:dyDescent="0.2">
      <c r="A255" s="49">
        <v>620</v>
      </c>
      <c r="B255" s="50" t="s">
        <v>121</v>
      </c>
      <c r="C255">
        <v>369</v>
      </c>
      <c r="D255">
        <v>360</v>
      </c>
      <c r="E255">
        <v>402</v>
      </c>
      <c r="F255" s="50">
        <v>3.02</v>
      </c>
      <c r="G255" s="51">
        <v>7.7</v>
      </c>
      <c r="H255" s="50">
        <v>1.75</v>
      </c>
      <c r="I255" s="52">
        <f t="shared" si="16"/>
        <v>22.727272727272727</v>
      </c>
      <c r="K255" s="67"/>
      <c r="L255" s="68"/>
      <c r="N255"/>
    </row>
    <row r="256" spans="1:14" s="53" customFormat="1" x14ac:dyDescent="0.2">
      <c r="A256" s="61" t="s">
        <v>66</v>
      </c>
      <c r="B256" s="60" t="s">
        <v>21</v>
      </c>
      <c r="C256" s="62">
        <f>SUM(C257:C269)</f>
        <v>976</v>
      </c>
      <c r="D256" s="62">
        <f>SUM(D257:D269)</f>
        <v>1575</v>
      </c>
      <c r="E256" s="62">
        <f>SUM(E257:E269)</f>
        <v>1040</v>
      </c>
      <c r="F256" s="63">
        <f>F257+F258+F262+F263+F261</f>
        <v>20.25</v>
      </c>
      <c r="G256" s="59">
        <f>G257+G258+G262+G263+G261</f>
        <v>68.999999999999986</v>
      </c>
      <c r="H256" s="59">
        <f>H257+H258+H262+H263+H261</f>
        <v>15.120000000000001</v>
      </c>
      <c r="I256" s="52">
        <f t="shared" si="16"/>
        <v>21.913043478260878</v>
      </c>
      <c r="J256" s="63"/>
      <c r="K256" s="59"/>
      <c r="L256" s="68"/>
      <c r="N256"/>
    </row>
    <row r="257" spans="1:14" s="53" customFormat="1" x14ac:dyDescent="0.2">
      <c r="A257" s="49">
        <v>632</v>
      </c>
      <c r="B257" s="50" t="s">
        <v>67</v>
      </c>
      <c r="C257">
        <v>586</v>
      </c>
      <c r="D257">
        <v>780</v>
      </c>
      <c r="E257">
        <v>650</v>
      </c>
      <c r="F257" s="50">
        <v>11.33</v>
      </c>
      <c r="G257" s="51">
        <v>29.35</v>
      </c>
      <c r="H257" s="50">
        <v>10.59</v>
      </c>
      <c r="I257" s="52">
        <f t="shared" si="16"/>
        <v>36.08177172061329</v>
      </c>
      <c r="K257" s="67"/>
      <c r="L257" s="68"/>
      <c r="N257"/>
    </row>
    <row r="258" spans="1:14" s="53" customFormat="1" x14ac:dyDescent="0.2">
      <c r="A258" s="49">
        <v>633</v>
      </c>
      <c r="B258" s="50" t="s">
        <v>24</v>
      </c>
      <c r="C258">
        <v>33</v>
      </c>
      <c r="D258">
        <v>20</v>
      </c>
      <c r="E258">
        <v>25</v>
      </c>
      <c r="F258" s="50">
        <v>4.8499999999999996</v>
      </c>
      <c r="G258" s="51">
        <v>14.65</v>
      </c>
      <c r="H258" s="50">
        <v>2.9</v>
      </c>
      <c r="I258" s="52">
        <f t="shared" si="16"/>
        <v>19.795221843003414</v>
      </c>
      <c r="K258" s="67"/>
      <c r="L258" s="68"/>
      <c r="N258"/>
    </row>
    <row r="259" spans="1:14" s="53" customFormat="1" hidden="1" x14ac:dyDescent="0.2">
      <c r="A259" s="38"/>
      <c r="B259" s="39"/>
      <c r="C259" s="40"/>
      <c r="D259" s="39"/>
      <c r="E259" s="39"/>
      <c r="F259" s="39"/>
      <c r="G259" s="41"/>
      <c r="H259" s="39"/>
      <c r="I259" s="42"/>
      <c r="K259" s="67"/>
      <c r="L259" s="68"/>
      <c r="N259"/>
    </row>
    <row r="260" spans="1:14" s="53" customFormat="1" hidden="1" x14ac:dyDescent="0.2">
      <c r="A260" s="38"/>
      <c r="B260" s="39"/>
      <c r="C260" s="40"/>
      <c r="D260" s="39"/>
      <c r="E260" s="39"/>
      <c r="F260" s="39"/>
      <c r="G260" s="41"/>
      <c r="H260" s="39"/>
      <c r="I260" s="42"/>
      <c r="K260" s="67"/>
      <c r="L260" s="68"/>
      <c r="N260"/>
    </row>
    <row r="261" spans="1:14" s="53" customFormat="1" x14ac:dyDescent="0.2">
      <c r="A261" s="56">
        <v>634</v>
      </c>
      <c r="B261" s="50" t="s">
        <v>122</v>
      </c>
      <c r="C261" s="58"/>
      <c r="D261" s="58"/>
      <c r="E261" s="58"/>
      <c r="F261" s="57">
        <v>0</v>
      </c>
      <c r="G261" s="63">
        <v>0.3</v>
      </c>
      <c r="H261" s="57">
        <v>0</v>
      </c>
      <c r="I261" s="76">
        <v>0</v>
      </c>
      <c r="K261" s="67"/>
      <c r="L261" s="68"/>
      <c r="N261"/>
    </row>
    <row r="262" spans="1:14" s="53" customFormat="1" x14ac:dyDescent="0.2">
      <c r="A262" s="49">
        <v>635</v>
      </c>
      <c r="B262" s="50" t="s">
        <v>68</v>
      </c>
      <c r="C262">
        <v>83</v>
      </c>
      <c r="D262">
        <v>75</v>
      </c>
      <c r="E262">
        <v>75</v>
      </c>
      <c r="F262" s="50">
        <v>0.51</v>
      </c>
      <c r="G262" s="51">
        <v>1.8</v>
      </c>
      <c r="H262" s="50">
        <v>0</v>
      </c>
      <c r="I262" s="52">
        <f>H262/G262*100</f>
        <v>0</v>
      </c>
      <c r="K262" s="54"/>
      <c r="N262"/>
    </row>
    <row r="263" spans="1:14" s="53" customFormat="1" x14ac:dyDescent="0.2">
      <c r="A263" s="49">
        <v>637</v>
      </c>
      <c r="B263" s="50" t="s">
        <v>28</v>
      </c>
      <c r="C263">
        <v>24</v>
      </c>
      <c r="D263">
        <v>400</v>
      </c>
      <c r="E263">
        <v>0</v>
      </c>
      <c r="F263" s="50">
        <v>3.56</v>
      </c>
      <c r="G263" s="51">
        <v>22.9</v>
      </c>
      <c r="H263" s="50">
        <v>1.63</v>
      </c>
      <c r="I263" s="52">
        <v>0</v>
      </c>
      <c r="K263" s="54"/>
      <c r="N263"/>
    </row>
    <row r="264" spans="1:14" s="53" customFormat="1" hidden="1" x14ac:dyDescent="0.2">
      <c r="A264" s="49"/>
      <c r="B264" s="50"/>
      <c r="C264">
        <v>60</v>
      </c>
      <c r="D264">
        <v>50</v>
      </c>
      <c r="E264">
        <v>50</v>
      </c>
      <c r="F264" s="50"/>
      <c r="G264" s="51"/>
      <c r="H264" s="50"/>
      <c r="I264" s="52" t="e">
        <f>H264/G264*100</f>
        <v>#DIV/0!</v>
      </c>
      <c r="K264" s="54"/>
      <c r="N264"/>
    </row>
    <row r="265" spans="1:14" s="53" customFormat="1" hidden="1" x14ac:dyDescent="0.2">
      <c r="A265" s="49"/>
      <c r="B265" s="50"/>
      <c r="C265">
        <v>124</v>
      </c>
      <c r="D265">
        <v>130</v>
      </c>
      <c r="E265">
        <v>130</v>
      </c>
      <c r="F265" s="50"/>
      <c r="G265" s="51"/>
      <c r="H265" s="50"/>
      <c r="I265" s="52" t="e">
        <f>H265/G265*100</f>
        <v>#DIV/0!</v>
      </c>
      <c r="K265" s="54"/>
      <c r="N265"/>
    </row>
    <row r="266" spans="1:14" s="53" customFormat="1" hidden="1" x14ac:dyDescent="0.2">
      <c r="A266" s="49"/>
      <c r="B266" s="50"/>
      <c r="C266">
        <v>36</v>
      </c>
      <c r="D266">
        <v>60</v>
      </c>
      <c r="E266">
        <v>60</v>
      </c>
      <c r="F266" s="50"/>
      <c r="G266" s="51"/>
      <c r="H266" s="50"/>
      <c r="I266" s="52" t="e">
        <f>H266/G266*100</f>
        <v>#DIV/0!</v>
      </c>
      <c r="K266" s="54"/>
      <c r="N266"/>
    </row>
    <row r="267" spans="1:14" s="53" customFormat="1" hidden="1" x14ac:dyDescent="0.2">
      <c r="A267" s="49"/>
      <c r="B267" s="50"/>
      <c r="C267">
        <v>16</v>
      </c>
      <c r="D267">
        <v>20</v>
      </c>
      <c r="E267">
        <v>0</v>
      </c>
      <c r="F267" s="50"/>
      <c r="G267" s="51"/>
      <c r="H267" s="50"/>
      <c r="I267" s="52">
        <v>0</v>
      </c>
      <c r="K267" s="54"/>
      <c r="N267"/>
    </row>
    <row r="268" spans="1:14" s="53" customFormat="1" hidden="1" x14ac:dyDescent="0.2">
      <c r="A268" s="49"/>
      <c r="B268" s="50"/>
      <c r="C268">
        <v>8</v>
      </c>
      <c r="D268">
        <v>10</v>
      </c>
      <c r="E268">
        <v>10</v>
      </c>
      <c r="F268" s="50"/>
      <c r="G268" s="51"/>
      <c r="H268" s="50"/>
      <c r="I268" s="52" t="e">
        <f>H268/G268*100</f>
        <v>#DIV/0!</v>
      </c>
      <c r="K268" s="54"/>
      <c r="N268"/>
    </row>
    <row r="269" spans="1:14" s="53" customFormat="1" hidden="1" x14ac:dyDescent="0.2">
      <c r="A269" s="49"/>
      <c r="B269" s="50"/>
      <c r="C269">
        <v>6</v>
      </c>
      <c r="D269">
        <v>30</v>
      </c>
      <c r="E269">
        <v>40</v>
      </c>
      <c r="F269" s="50"/>
      <c r="G269" s="51"/>
      <c r="H269" s="50"/>
      <c r="I269" s="52" t="e">
        <f>H269/G269*100</f>
        <v>#DIV/0!</v>
      </c>
      <c r="K269" s="67"/>
      <c r="L269" s="68"/>
      <c r="N269"/>
    </row>
    <row r="270" spans="1:14" s="53" customFormat="1" hidden="1" x14ac:dyDescent="0.2">
      <c r="A270" s="49"/>
      <c r="B270" s="50"/>
      <c r="C270"/>
      <c r="D270"/>
      <c r="E270"/>
      <c r="F270" s="50"/>
      <c r="G270" s="51"/>
      <c r="H270" s="50"/>
      <c r="I270" s="52"/>
      <c r="K270" s="54"/>
      <c r="N270"/>
    </row>
    <row r="271" spans="1:14" s="53" customFormat="1" hidden="1" x14ac:dyDescent="0.2">
      <c r="A271" s="38"/>
      <c r="B271" s="39"/>
      <c r="C271" s="40"/>
      <c r="D271" s="39"/>
      <c r="E271" s="39"/>
      <c r="F271" s="39"/>
      <c r="G271" s="41"/>
      <c r="H271" s="39"/>
      <c r="I271" s="42"/>
      <c r="K271" s="54"/>
      <c r="N271"/>
    </row>
    <row r="272" spans="1:14" s="53" customFormat="1" hidden="1" x14ac:dyDescent="0.2">
      <c r="A272" s="38"/>
      <c r="B272" s="39"/>
      <c r="C272" s="40"/>
      <c r="D272" s="39"/>
      <c r="E272" s="39"/>
      <c r="F272" s="39"/>
      <c r="G272" s="41"/>
      <c r="H272" s="39"/>
      <c r="I272" s="42"/>
      <c r="K272" s="54"/>
      <c r="N272"/>
    </row>
    <row r="273" spans="1:14" s="53" customFormat="1" hidden="1" x14ac:dyDescent="0.2">
      <c r="A273" s="61"/>
      <c r="B273" s="60"/>
      <c r="C273" s="72">
        <f>SUM(C274:C276)+SUM(C279:C286)</f>
        <v>2726</v>
      </c>
      <c r="D273" s="72">
        <f>SUM(D274:D276)+SUM(D279:D286)</f>
        <v>665</v>
      </c>
      <c r="E273" s="72">
        <f>SUM(E274:E276)+SUM(E279:E286)</f>
        <v>2577</v>
      </c>
      <c r="F273" s="63"/>
      <c r="G273" s="63"/>
      <c r="H273" s="63"/>
      <c r="I273" s="52" t="e">
        <f>H273/G273*100</f>
        <v>#DIV/0!</v>
      </c>
      <c r="J273" s="63"/>
      <c r="K273" s="59"/>
      <c r="L273" s="68"/>
      <c r="N273"/>
    </row>
    <row r="274" spans="1:14" s="53" customFormat="1" hidden="1" x14ac:dyDescent="0.2">
      <c r="A274" s="49"/>
      <c r="B274" s="50"/>
      <c r="C274">
        <v>0</v>
      </c>
      <c r="D274">
        <v>5</v>
      </c>
      <c r="E274">
        <v>5</v>
      </c>
      <c r="F274" s="50"/>
      <c r="G274" s="51"/>
      <c r="H274" s="50"/>
      <c r="I274" s="52" t="e">
        <f>H274/G274*100</f>
        <v>#DIV/0!</v>
      </c>
      <c r="K274" s="54"/>
      <c r="N274"/>
    </row>
    <row r="275" spans="1:14" s="53" customFormat="1" hidden="1" x14ac:dyDescent="0.2">
      <c r="A275" s="49"/>
      <c r="B275" s="50"/>
      <c r="C275">
        <v>14</v>
      </c>
      <c r="D275">
        <v>10</v>
      </c>
      <c r="E275">
        <v>10</v>
      </c>
      <c r="F275" s="50"/>
      <c r="G275" s="51"/>
      <c r="H275" s="50"/>
      <c r="I275" s="52" t="e">
        <f>H275/G275*100</f>
        <v>#DIV/0!</v>
      </c>
      <c r="K275" s="54"/>
      <c r="N275"/>
    </row>
    <row r="276" spans="1:14" hidden="1" x14ac:dyDescent="0.2">
      <c r="C276">
        <v>260</v>
      </c>
      <c r="D276">
        <v>125</v>
      </c>
      <c r="E276">
        <v>100</v>
      </c>
      <c r="I276" s="52" t="e">
        <f>H276/G276*100</f>
        <v>#DIV/0!</v>
      </c>
    </row>
    <row r="277" spans="1:14" hidden="1" x14ac:dyDescent="0.2">
      <c r="A277" s="38"/>
      <c r="B277" s="39"/>
      <c r="C277" s="40" t="s">
        <v>5</v>
      </c>
      <c r="D277" s="39" t="s">
        <v>6</v>
      </c>
      <c r="E277" s="39" t="s">
        <v>7</v>
      </c>
      <c r="F277" s="39"/>
      <c r="G277" s="41"/>
      <c r="H277" s="39"/>
      <c r="I277" s="42"/>
    </row>
    <row r="278" spans="1:14" hidden="1" x14ac:dyDescent="0.2">
      <c r="A278" s="38"/>
      <c r="B278" s="39"/>
      <c r="C278" s="40">
        <v>2005</v>
      </c>
      <c r="D278" s="39">
        <v>2006</v>
      </c>
      <c r="E278" s="39">
        <v>2007</v>
      </c>
      <c r="F278" s="39"/>
      <c r="G278" s="41"/>
      <c r="H278" s="39"/>
      <c r="I278" s="42"/>
    </row>
    <row r="279" spans="1:14" hidden="1" x14ac:dyDescent="0.2">
      <c r="C279">
        <v>4</v>
      </c>
      <c r="D279">
        <v>10</v>
      </c>
      <c r="E279">
        <v>0</v>
      </c>
    </row>
    <row r="280" spans="1:14" hidden="1" x14ac:dyDescent="0.2">
      <c r="C280">
        <v>9</v>
      </c>
      <c r="D280">
        <v>10</v>
      </c>
      <c r="E280">
        <v>15</v>
      </c>
      <c r="I280" s="52" t="e">
        <f>H280/G280*100</f>
        <v>#DIV/0!</v>
      </c>
    </row>
    <row r="281" spans="1:14" hidden="1" x14ac:dyDescent="0.2">
      <c r="C281">
        <v>103</v>
      </c>
      <c r="D281">
        <v>115</v>
      </c>
      <c r="E281">
        <v>50</v>
      </c>
      <c r="I281" s="52" t="e">
        <f>H281/G281*100</f>
        <v>#DIV/0!</v>
      </c>
    </row>
    <row r="282" spans="1:14" hidden="1" x14ac:dyDescent="0.2">
      <c r="C282">
        <v>66</v>
      </c>
      <c r="D282">
        <v>80</v>
      </c>
      <c r="E282">
        <v>80</v>
      </c>
      <c r="I282" s="52" t="e">
        <f>H282/G282*100</f>
        <v>#DIV/0!</v>
      </c>
      <c r="K282" s="67"/>
      <c r="L282" s="68"/>
    </row>
    <row r="283" spans="1:14" hidden="1" x14ac:dyDescent="0.2">
      <c r="C283">
        <v>226</v>
      </c>
      <c r="D283">
        <v>250</v>
      </c>
      <c r="E283">
        <v>250</v>
      </c>
      <c r="I283" s="52" t="e">
        <f>H283/G283*100</f>
        <v>#DIV/0!</v>
      </c>
    </row>
    <row r="284" spans="1:14" hidden="1" x14ac:dyDescent="0.2">
      <c r="A284" s="38"/>
      <c r="B284" s="39"/>
      <c r="C284" s="40" t="s">
        <v>5</v>
      </c>
      <c r="D284" s="39" t="s">
        <v>6</v>
      </c>
      <c r="E284" s="39" t="s">
        <v>7</v>
      </c>
      <c r="F284" s="39"/>
      <c r="G284" s="41"/>
      <c r="H284" s="39"/>
      <c r="I284" s="42" t="s">
        <v>10</v>
      </c>
      <c r="J284" s="43"/>
      <c r="K284" s="44"/>
      <c r="L284" s="69"/>
      <c r="M284" s="53" t="s">
        <v>123</v>
      </c>
    </row>
    <row r="285" spans="1:14" hidden="1" x14ac:dyDescent="0.2">
      <c r="A285" s="38"/>
      <c r="B285" s="39"/>
      <c r="C285" s="40">
        <v>2005</v>
      </c>
      <c r="D285" s="39" t="s">
        <v>12</v>
      </c>
      <c r="E285" s="39">
        <v>2007</v>
      </c>
      <c r="F285" s="39"/>
      <c r="G285" s="41"/>
      <c r="H285" s="39"/>
      <c r="I285" s="42" t="s">
        <v>13</v>
      </c>
      <c r="J285" s="39"/>
      <c r="K285" s="46"/>
      <c r="L285" s="68"/>
    </row>
    <row r="286" spans="1:14" hidden="1" x14ac:dyDescent="0.2">
      <c r="C286">
        <v>39</v>
      </c>
      <c r="D286">
        <v>60</v>
      </c>
      <c r="E286">
        <v>60</v>
      </c>
      <c r="I286" s="52" t="e">
        <f>H286/G286*100</f>
        <v>#DIV/0!</v>
      </c>
    </row>
    <row r="287" spans="1:14" hidden="1" x14ac:dyDescent="0.2">
      <c r="I287" s="52">
        <v>0</v>
      </c>
      <c r="K287" s="67"/>
      <c r="L287" s="68"/>
    </row>
    <row r="288" spans="1:14" hidden="1" x14ac:dyDescent="0.2">
      <c r="I288" s="52" t="e">
        <f>H288/G288*100</f>
        <v>#DIV/0!</v>
      </c>
      <c r="K288" s="67"/>
      <c r="L288" s="68"/>
    </row>
    <row r="289" spans="1:14" hidden="1" x14ac:dyDescent="0.2">
      <c r="I289" s="52">
        <v>0</v>
      </c>
      <c r="K289" s="67"/>
      <c r="L289" s="68"/>
    </row>
    <row r="290" spans="1:14" hidden="1" x14ac:dyDescent="0.2">
      <c r="B290" s="57"/>
      <c r="C290" s="58">
        <f>C291+C292</f>
        <v>1</v>
      </c>
      <c r="D290" s="58">
        <f>D291+D292</f>
        <v>20</v>
      </c>
      <c r="E290" s="58">
        <f>E291+E292</f>
        <v>20</v>
      </c>
      <c r="F290" s="63"/>
      <c r="G290" s="63"/>
      <c r="H290" s="63"/>
      <c r="I290" s="52" t="e">
        <f>H290/G290*100</f>
        <v>#DIV/0!</v>
      </c>
      <c r="K290" s="59"/>
    </row>
    <row r="291" spans="1:14" x14ac:dyDescent="0.2">
      <c r="A291" s="49">
        <v>642</v>
      </c>
      <c r="B291" s="50" t="s">
        <v>117</v>
      </c>
      <c r="C291">
        <v>0</v>
      </c>
      <c r="D291">
        <v>15</v>
      </c>
      <c r="E291">
        <v>15</v>
      </c>
      <c r="F291" s="50">
        <v>0</v>
      </c>
      <c r="G291" s="51">
        <v>3.2</v>
      </c>
      <c r="H291" s="50">
        <v>0</v>
      </c>
      <c r="I291" s="52">
        <f>H291/G291*100</f>
        <v>0</v>
      </c>
    </row>
    <row r="292" spans="1:14" s="53" customFormat="1" hidden="1" x14ac:dyDescent="0.2">
      <c r="A292" s="49"/>
      <c r="B292" s="50"/>
      <c r="C292">
        <v>1</v>
      </c>
      <c r="D292">
        <v>5</v>
      </c>
      <c r="E292">
        <v>5</v>
      </c>
      <c r="F292" s="50"/>
      <c r="G292" s="51"/>
      <c r="H292" s="50"/>
      <c r="I292" s="52" t="e">
        <f>H292/G292*100</f>
        <v>#DIV/0!</v>
      </c>
      <c r="K292" s="54"/>
      <c r="N292"/>
    </row>
    <row r="293" spans="1:14" s="53" customFormat="1" hidden="1" x14ac:dyDescent="0.2">
      <c r="A293" s="49"/>
      <c r="B293" s="50"/>
      <c r="C293"/>
      <c r="D293"/>
      <c r="E293"/>
      <c r="F293" s="50"/>
      <c r="G293" s="51"/>
      <c r="H293" s="50"/>
      <c r="I293" s="52"/>
      <c r="K293" s="54"/>
      <c r="N293"/>
    </row>
    <row r="294" spans="1:14" s="53" customFormat="1" hidden="1" x14ac:dyDescent="0.2">
      <c r="A294" s="49"/>
      <c r="B294" s="57"/>
      <c r="C294" s="58">
        <f>C295+C296</f>
        <v>45</v>
      </c>
      <c r="D294" s="58">
        <f>D295+D296</f>
        <v>15</v>
      </c>
      <c r="E294" s="58">
        <f>E295+E296</f>
        <v>15</v>
      </c>
      <c r="F294" s="63"/>
      <c r="G294" s="63">
        <v>0</v>
      </c>
      <c r="H294" s="63"/>
      <c r="I294" s="52">
        <v>0</v>
      </c>
      <c r="J294" s="63"/>
      <c r="K294" s="67"/>
      <c r="L294" s="68"/>
      <c r="N294"/>
    </row>
    <row r="295" spans="1:14" s="53" customFormat="1" hidden="1" x14ac:dyDescent="0.2">
      <c r="A295" s="49"/>
      <c r="B295" s="50"/>
      <c r="C295">
        <v>42</v>
      </c>
      <c r="D295">
        <v>10</v>
      </c>
      <c r="E295">
        <v>10</v>
      </c>
      <c r="F295" s="50"/>
      <c r="G295" s="51">
        <v>0</v>
      </c>
      <c r="H295" s="50"/>
      <c r="I295" s="52">
        <v>0</v>
      </c>
      <c r="K295" s="54"/>
      <c r="N295"/>
    </row>
    <row r="296" spans="1:14" s="53" customFormat="1" hidden="1" x14ac:dyDescent="0.2">
      <c r="A296" s="49"/>
      <c r="B296" s="50"/>
      <c r="C296">
        <v>3</v>
      </c>
      <c r="D296">
        <v>5</v>
      </c>
      <c r="E296">
        <v>5</v>
      </c>
      <c r="F296" s="50"/>
      <c r="G296" s="51"/>
      <c r="H296" s="50"/>
      <c r="I296" s="52">
        <v>0</v>
      </c>
      <c r="K296" s="67"/>
      <c r="L296" s="68"/>
      <c r="N296"/>
    </row>
    <row r="297" spans="1:14" s="53" customFormat="1" hidden="1" x14ac:dyDescent="0.2">
      <c r="A297" s="38"/>
      <c r="B297" s="39"/>
      <c r="C297" s="40"/>
      <c r="D297" s="39"/>
      <c r="E297" s="39"/>
      <c r="F297" s="39"/>
      <c r="G297" s="41"/>
      <c r="H297" s="39"/>
      <c r="I297" s="42"/>
      <c r="K297" s="54"/>
      <c r="N297"/>
    </row>
    <row r="298" spans="1:14" s="53" customFormat="1" hidden="1" x14ac:dyDescent="0.2">
      <c r="A298" s="38"/>
      <c r="B298" s="39"/>
      <c r="C298" s="40"/>
      <c r="D298" s="39"/>
      <c r="E298" s="39"/>
      <c r="F298" s="39"/>
      <c r="G298" s="41"/>
      <c r="H298" s="39"/>
      <c r="I298" s="42"/>
      <c r="K298" s="54"/>
      <c r="N298"/>
    </row>
    <row r="299" spans="1:14" s="53" customFormat="1" hidden="1" x14ac:dyDescent="0.2">
      <c r="A299" s="56"/>
      <c r="B299" s="57"/>
      <c r="C299" s="58"/>
      <c r="D299" s="58">
        <v>10</v>
      </c>
      <c r="E299">
        <v>20</v>
      </c>
      <c r="F299" s="57"/>
      <c r="G299" s="63"/>
      <c r="H299" s="57"/>
      <c r="I299" s="52" t="e">
        <f>H299/G299*100</f>
        <v>#DIV/0!</v>
      </c>
      <c r="J299" s="57"/>
      <c r="K299" s="67"/>
      <c r="L299" s="68"/>
      <c r="N299"/>
    </row>
    <row r="300" spans="1:14" s="53" customFormat="1" hidden="1" x14ac:dyDescent="0.2">
      <c r="A300" s="49"/>
      <c r="B300" s="50"/>
      <c r="C300" s="58"/>
      <c r="D300" s="58"/>
      <c r="E300"/>
      <c r="F300" s="50"/>
      <c r="G300" s="51"/>
      <c r="H300" s="50"/>
      <c r="I300" s="52" t="e">
        <f>H300/G300*100</f>
        <v>#DIV/0!</v>
      </c>
      <c r="J300" s="68"/>
      <c r="K300" s="54"/>
      <c r="L300" s="68"/>
      <c r="N300"/>
    </row>
    <row r="301" spans="1:14" s="53" customFormat="1" hidden="1" x14ac:dyDescent="0.2">
      <c r="A301" s="49"/>
      <c r="B301" s="50"/>
      <c r="C301">
        <v>0</v>
      </c>
      <c r="D301">
        <v>10</v>
      </c>
      <c r="E301">
        <v>20</v>
      </c>
      <c r="F301" s="50"/>
      <c r="G301" s="51">
        <v>0.2</v>
      </c>
      <c r="H301" s="50"/>
      <c r="I301" s="52">
        <f>H301/G301*100</f>
        <v>0</v>
      </c>
      <c r="K301" s="67"/>
      <c r="L301" s="68"/>
      <c r="N301"/>
    </row>
    <row r="302" spans="1:14" s="53" customFormat="1" hidden="1" x14ac:dyDescent="0.2">
      <c r="A302" s="49"/>
      <c r="B302" s="50"/>
      <c r="C302"/>
      <c r="D302"/>
      <c r="E302"/>
      <c r="F302" s="50"/>
      <c r="G302" s="51"/>
      <c r="H302" s="50"/>
      <c r="I302" s="52"/>
      <c r="K302" s="54"/>
      <c r="N302"/>
    </row>
    <row r="303" spans="1:14" s="53" customFormat="1" hidden="1" x14ac:dyDescent="0.2">
      <c r="A303" s="38"/>
      <c r="B303" s="39"/>
      <c r="C303" s="40"/>
      <c r="D303" s="39"/>
      <c r="E303" s="39"/>
      <c r="F303" s="39"/>
      <c r="G303" s="41"/>
      <c r="H303" s="39"/>
      <c r="I303" s="42" t="s">
        <v>10</v>
      </c>
      <c r="K303" s="70"/>
      <c r="N303"/>
    </row>
    <row r="304" spans="1:14" s="53" customFormat="1" hidden="1" x14ac:dyDescent="0.2">
      <c r="A304" s="38"/>
      <c r="B304" s="39"/>
      <c r="C304" s="40"/>
      <c r="D304" s="39"/>
      <c r="E304" s="39"/>
      <c r="F304" s="39"/>
      <c r="G304" s="41"/>
      <c r="H304" s="39"/>
      <c r="I304" s="42" t="s">
        <v>13</v>
      </c>
      <c r="K304" s="71"/>
      <c r="N304"/>
    </row>
    <row r="305" spans="1:14" s="53" customFormat="1" hidden="1" x14ac:dyDescent="0.2">
      <c r="A305" s="56"/>
      <c r="B305" s="57"/>
      <c r="C305" s="58">
        <f>SUM(C306:C312)</f>
        <v>660</v>
      </c>
      <c r="D305" s="58">
        <f>SUM(D306:D313)</f>
        <v>398</v>
      </c>
      <c r="E305" s="58">
        <f>SUM(E306:E312)</f>
        <v>178</v>
      </c>
      <c r="F305" s="63"/>
      <c r="G305" s="63">
        <f>SUM(G306:G312)</f>
        <v>0</v>
      </c>
      <c r="H305" s="63"/>
      <c r="I305" s="52" t="e">
        <f>H305/G305*100</f>
        <v>#DIV/0!</v>
      </c>
      <c r="J305" s="63"/>
      <c r="K305" s="67"/>
      <c r="L305" s="68"/>
      <c r="N305"/>
    </row>
    <row r="306" spans="1:14" s="53" customFormat="1" hidden="1" x14ac:dyDescent="0.2">
      <c r="A306" s="49"/>
      <c r="B306" s="50"/>
      <c r="C306">
        <v>0</v>
      </c>
      <c r="D306">
        <v>3</v>
      </c>
      <c r="E306">
        <v>3</v>
      </c>
      <c r="F306" s="50"/>
      <c r="G306" s="51"/>
      <c r="H306" s="50"/>
      <c r="I306" s="52" t="e">
        <f>H306/G306*100</f>
        <v>#DIV/0!</v>
      </c>
      <c r="K306" s="67"/>
      <c r="L306" s="68"/>
      <c r="N306"/>
    </row>
    <row r="307" spans="1:14" s="53" customFormat="1" hidden="1" x14ac:dyDescent="0.2">
      <c r="A307" s="49"/>
      <c r="B307" s="50"/>
      <c r="C307">
        <v>64</v>
      </c>
      <c r="D307">
        <v>20</v>
      </c>
      <c r="E307">
        <v>30</v>
      </c>
      <c r="F307" s="50"/>
      <c r="G307" s="51"/>
      <c r="H307" s="50"/>
      <c r="I307" s="52">
        <v>0.05</v>
      </c>
      <c r="K307" s="67"/>
      <c r="L307" s="68"/>
      <c r="N307"/>
    </row>
    <row r="308" spans="1:14" s="53" customFormat="1" hidden="1" x14ac:dyDescent="0.2">
      <c r="A308" s="49"/>
      <c r="B308" s="50"/>
      <c r="C308">
        <v>527</v>
      </c>
      <c r="D308">
        <v>60</v>
      </c>
      <c r="E308">
        <v>60</v>
      </c>
      <c r="F308" s="50"/>
      <c r="G308" s="51"/>
      <c r="H308" s="50"/>
      <c r="I308" s="52"/>
      <c r="K308" s="54"/>
      <c r="N308"/>
    </row>
    <row r="309" spans="1:14" s="53" customFormat="1" hidden="1" x14ac:dyDescent="0.2">
      <c r="A309" s="49"/>
      <c r="B309" s="50"/>
      <c r="C309">
        <v>7</v>
      </c>
      <c r="D309">
        <v>10</v>
      </c>
      <c r="E309">
        <v>10</v>
      </c>
      <c r="F309" s="50"/>
      <c r="G309" s="51"/>
      <c r="H309" s="50"/>
      <c r="I309" s="52" t="e">
        <f>H309/G309*100</f>
        <v>#DIV/0!</v>
      </c>
      <c r="K309" s="54"/>
      <c r="N309"/>
    </row>
    <row r="310" spans="1:14" s="53" customFormat="1" hidden="1" x14ac:dyDescent="0.2">
      <c r="A310" s="49"/>
      <c r="B310" s="50"/>
      <c r="C310"/>
      <c r="D310"/>
      <c r="E310"/>
      <c r="F310" s="50"/>
      <c r="G310" s="51"/>
      <c r="H310" s="50"/>
      <c r="I310" s="52">
        <v>0</v>
      </c>
      <c r="K310" s="54"/>
      <c r="N310"/>
    </row>
    <row r="311" spans="1:14" s="53" customFormat="1" hidden="1" x14ac:dyDescent="0.2">
      <c r="A311" s="49"/>
      <c r="B311" s="50"/>
      <c r="C311">
        <v>4</v>
      </c>
      <c r="D311">
        <v>15</v>
      </c>
      <c r="E311">
        <v>15</v>
      </c>
      <c r="F311" s="50"/>
      <c r="G311" s="51"/>
      <c r="H311" s="50"/>
      <c r="I311" s="52" t="e">
        <f>H311/G311*100</f>
        <v>#DIV/0!</v>
      </c>
      <c r="K311" s="54"/>
      <c r="N311"/>
    </row>
    <row r="312" spans="1:14" s="53" customFormat="1" hidden="1" x14ac:dyDescent="0.2">
      <c r="A312" s="49"/>
      <c r="B312" s="50"/>
      <c r="C312">
        <v>58</v>
      </c>
      <c r="D312">
        <v>60</v>
      </c>
      <c r="E312">
        <v>60</v>
      </c>
      <c r="F312" s="50"/>
      <c r="G312" s="51"/>
      <c r="H312" s="50"/>
      <c r="I312" s="52" t="e">
        <f>H312/G312*100</f>
        <v>#DIV/0!</v>
      </c>
      <c r="K312" s="54"/>
      <c r="N312"/>
    </row>
    <row r="313" spans="1:14" s="53" customFormat="1" hidden="1" x14ac:dyDescent="0.2">
      <c r="A313" s="49">
        <v>633001</v>
      </c>
      <c r="B313" s="50" t="s">
        <v>124</v>
      </c>
      <c r="C313"/>
      <c r="D313">
        <v>230</v>
      </c>
      <c r="E313"/>
      <c r="F313" s="50"/>
      <c r="G313" s="51"/>
      <c r="H313" s="50"/>
      <c r="I313" s="52" t="s">
        <v>14</v>
      </c>
      <c r="K313" s="54"/>
      <c r="N313"/>
    </row>
    <row r="314" spans="1:14" s="53" customFormat="1" hidden="1" x14ac:dyDescent="0.2">
      <c r="A314" s="49"/>
      <c r="B314" s="50"/>
      <c r="C314"/>
      <c r="D314"/>
      <c r="E314"/>
      <c r="F314" s="50"/>
      <c r="G314" s="51"/>
      <c r="H314" s="50"/>
      <c r="I314" s="52"/>
      <c r="K314" s="54"/>
      <c r="N314"/>
    </row>
    <row r="315" spans="1:14" s="53" customFormat="1" x14ac:dyDescent="0.2">
      <c r="A315" s="49"/>
      <c r="B315" s="50"/>
      <c r="C315"/>
      <c r="D315"/>
      <c r="E315"/>
      <c r="F315" s="50"/>
      <c r="G315" s="51"/>
      <c r="H315" s="50"/>
      <c r="I315" s="52"/>
      <c r="K315" s="54"/>
      <c r="N315"/>
    </row>
    <row r="316" spans="1:14" s="53" customFormat="1" x14ac:dyDescent="0.2">
      <c r="A316" s="56" t="s">
        <v>125</v>
      </c>
      <c r="B316" s="57" t="s">
        <v>126</v>
      </c>
      <c r="C316" s="58">
        <f>C317+C318+C322</f>
        <v>469</v>
      </c>
      <c r="D316" s="58">
        <f>D317+D318+D322</f>
        <v>735</v>
      </c>
      <c r="E316" s="58">
        <f>E317+E318+E322</f>
        <v>887</v>
      </c>
      <c r="F316" s="59">
        <v>9.17</v>
      </c>
      <c r="G316" s="59">
        <f>SUM(G317+G322+G318)</f>
        <v>26.750000000000004</v>
      </c>
      <c r="H316" s="59">
        <f>SUM(H317+H322+H318)</f>
        <v>6.1000000000000005</v>
      </c>
      <c r="I316" s="52">
        <f>H316/G316*100</f>
        <v>22.803738317757009</v>
      </c>
      <c r="J316" s="63"/>
      <c r="K316" s="59"/>
      <c r="L316" s="68"/>
      <c r="N316"/>
    </row>
    <row r="317" spans="1:14" s="53" customFormat="1" x14ac:dyDescent="0.2">
      <c r="A317" s="49">
        <v>610</v>
      </c>
      <c r="B317" s="50" t="s">
        <v>127</v>
      </c>
      <c r="C317">
        <v>205</v>
      </c>
      <c r="D317">
        <v>278.5</v>
      </c>
      <c r="E317">
        <v>230</v>
      </c>
      <c r="F317" s="50">
        <v>4.28</v>
      </c>
      <c r="G317" s="51">
        <v>13</v>
      </c>
      <c r="H317" s="50">
        <v>3.27</v>
      </c>
      <c r="I317" s="52">
        <f>H317/G317*100</f>
        <v>25.153846153846153</v>
      </c>
      <c r="K317" s="67"/>
      <c r="L317" s="68"/>
      <c r="N317"/>
    </row>
    <row r="318" spans="1:14" s="53" customFormat="1" x14ac:dyDescent="0.2">
      <c r="A318" s="49">
        <v>620</v>
      </c>
      <c r="B318" s="50" t="s">
        <v>128</v>
      </c>
      <c r="C318">
        <v>68</v>
      </c>
      <c r="D318">
        <v>126.5</v>
      </c>
      <c r="E318">
        <v>82</v>
      </c>
      <c r="F318" s="50">
        <v>1.44</v>
      </c>
      <c r="G318" s="51">
        <v>4.55</v>
      </c>
      <c r="H318" s="50">
        <v>1.03</v>
      </c>
      <c r="I318" s="52">
        <f>H318/G318*100</f>
        <v>22.637362637362639</v>
      </c>
      <c r="K318" s="67"/>
      <c r="L318" s="68"/>
      <c r="N318"/>
    </row>
    <row r="319" spans="1:14" s="53" customFormat="1" hidden="1" x14ac:dyDescent="0.2">
      <c r="A319" s="49"/>
      <c r="B319" s="50"/>
      <c r="C319"/>
      <c r="D319"/>
      <c r="E319"/>
      <c r="F319" s="50"/>
      <c r="G319" s="51"/>
      <c r="H319" s="50"/>
      <c r="I319" s="52"/>
      <c r="K319" s="54"/>
      <c r="N319"/>
    </row>
    <row r="320" spans="1:14" s="53" customFormat="1" hidden="1" x14ac:dyDescent="0.2">
      <c r="A320" s="38" t="s">
        <v>3</v>
      </c>
      <c r="B320" s="39" t="s">
        <v>4</v>
      </c>
      <c r="C320" s="40" t="s">
        <v>5</v>
      </c>
      <c r="D320" s="39" t="s">
        <v>6</v>
      </c>
      <c r="E320" s="39" t="s">
        <v>7</v>
      </c>
      <c r="F320" s="39"/>
      <c r="G320" s="41"/>
      <c r="H320" s="39"/>
      <c r="I320" s="42"/>
      <c r="K320" s="54"/>
      <c r="N320"/>
    </row>
    <row r="321" spans="1:14" s="53" customFormat="1" hidden="1" x14ac:dyDescent="0.2">
      <c r="A321" s="38" t="s">
        <v>51</v>
      </c>
      <c r="B321" s="39"/>
      <c r="C321" s="40">
        <v>2005</v>
      </c>
      <c r="D321" s="39">
        <v>2006</v>
      </c>
      <c r="E321" s="39">
        <v>2007</v>
      </c>
      <c r="F321" s="39"/>
      <c r="G321" s="41"/>
      <c r="H321" s="39"/>
      <c r="I321" s="42"/>
      <c r="K321" s="54"/>
      <c r="N321"/>
    </row>
    <row r="322" spans="1:14" s="53" customFormat="1" x14ac:dyDescent="0.2">
      <c r="A322" s="49" t="s">
        <v>129</v>
      </c>
      <c r="B322" s="50" t="s">
        <v>21</v>
      </c>
      <c r="C322" s="62">
        <f>SUM(C323:C330)</f>
        <v>196</v>
      </c>
      <c r="D322" s="62">
        <f>SUM(D323:D330)</f>
        <v>330</v>
      </c>
      <c r="E322" s="62">
        <f>SUM(E323:E330)</f>
        <v>575</v>
      </c>
      <c r="F322" s="63">
        <f>SUM(F323:F328)</f>
        <v>3.45</v>
      </c>
      <c r="G322" s="63">
        <f>SUM(G323:G328)</f>
        <v>9.2000000000000011</v>
      </c>
      <c r="H322" s="63">
        <f>SUM(H323:H328)</f>
        <v>1.8</v>
      </c>
      <c r="I322" s="52">
        <f t="shared" ref="I322:I327" si="17">H322/G322*100</f>
        <v>19.565217391304344</v>
      </c>
      <c r="J322" s="63"/>
      <c r="K322" s="67"/>
      <c r="L322" s="68"/>
      <c r="N322"/>
    </row>
    <row r="323" spans="1:14" s="53" customFormat="1" x14ac:dyDescent="0.2">
      <c r="A323" s="49">
        <v>632</v>
      </c>
      <c r="B323" s="50" t="s">
        <v>67</v>
      </c>
      <c r="C323">
        <v>125</v>
      </c>
      <c r="D323">
        <v>160</v>
      </c>
      <c r="E323">
        <v>170</v>
      </c>
      <c r="F323" s="50">
        <v>2.41</v>
      </c>
      <c r="G323" s="51">
        <v>4.5999999999999996</v>
      </c>
      <c r="H323" s="50">
        <v>1.34</v>
      </c>
      <c r="I323" s="52">
        <f t="shared" si="17"/>
        <v>29.130434782608699</v>
      </c>
      <c r="K323" s="67"/>
      <c r="L323" s="68"/>
      <c r="N323"/>
    </row>
    <row r="324" spans="1:14" x14ac:dyDescent="0.2">
      <c r="A324" s="49">
        <v>633</v>
      </c>
      <c r="B324" s="50" t="s">
        <v>24</v>
      </c>
      <c r="C324">
        <v>5</v>
      </c>
      <c r="D324">
        <v>10</v>
      </c>
      <c r="E324">
        <v>10</v>
      </c>
      <c r="F324" s="50">
        <v>0.04</v>
      </c>
      <c r="G324" s="51">
        <v>0.4</v>
      </c>
      <c r="H324" s="50">
        <v>0.05</v>
      </c>
      <c r="I324" s="52">
        <f t="shared" si="17"/>
        <v>12.5</v>
      </c>
    </row>
    <row r="325" spans="1:14" x14ac:dyDescent="0.2">
      <c r="A325" s="49">
        <v>635</v>
      </c>
      <c r="B325" s="50" t="s">
        <v>130</v>
      </c>
      <c r="C325">
        <v>7</v>
      </c>
      <c r="D325">
        <v>10</v>
      </c>
      <c r="E325">
        <v>15</v>
      </c>
      <c r="F325" s="50">
        <v>0.04</v>
      </c>
      <c r="G325" s="51">
        <v>1.7</v>
      </c>
      <c r="H325" s="50">
        <v>0.08</v>
      </c>
      <c r="I325" s="52">
        <f t="shared" si="17"/>
        <v>4.7058823529411766</v>
      </c>
    </row>
    <row r="326" spans="1:14" x14ac:dyDescent="0.2">
      <c r="A326" s="49">
        <v>636</v>
      </c>
      <c r="B326" s="50" t="s">
        <v>131</v>
      </c>
      <c r="C326">
        <v>7</v>
      </c>
      <c r="D326">
        <v>40</v>
      </c>
      <c r="E326">
        <v>40</v>
      </c>
      <c r="F326" s="50">
        <v>0.16</v>
      </c>
      <c r="G326" s="51">
        <v>0.2</v>
      </c>
      <c r="H326" s="50">
        <v>0.16</v>
      </c>
      <c r="I326" s="52">
        <f t="shared" si="17"/>
        <v>80</v>
      </c>
    </row>
    <row r="327" spans="1:14" x14ac:dyDescent="0.2">
      <c r="A327" s="49">
        <v>637</v>
      </c>
      <c r="B327" s="50" t="s">
        <v>42</v>
      </c>
      <c r="C327">
        <v>40</v>
      </c>
      <c r="D327">
        <v>30</v>
      </c>
      <c r="E327">
        <v>30</v>
      </c>
      <c r="F327" s="50">
        <v>0.8</v>
      </c>
      <c r="G327" s="51">
        <v>1.8</v>
      </c>
      <c r="H327" s="50">
        <v>0.17</v>
      </c>
      <c r="I327" s="52">
        <f t="shared" si="17"/>
        <v>9.4444444444444446</v>
      </c>
      <c r="K327" s="67"/>
      <c r="L327" s="68"/>
    </row>
    <row r="328" spans="1:14" x14ac:dyDescent="0.2">
      <c r="A328" s="49">
        <v>642</v>
      </c>
      <c r="B328" s="50" t="s">
        <v>132</v>
      </c>
      <c r="D328">
        <v>30</v>
      </c>
      <c r="E328">
        <v>10</v>
      </c>
      <c r="F328" s="50">
        <v>0</v>
      </c>
      <c r="G328" s="51">
        <v>0.5</v>
      </c>
      <c r="H328" s="50">
        <v>0</v>
      </c>
      <c r="I328" s="52">
        <v>0</v>
      </c>
      <c r="K328" s="67"/>
      <c r="L328" s="68"/>
      <c r="M328" s="53" t="s">
        <v>14</v>
      </c>
    </row>
    <row r="329" spans="1:14" hidden="1" x14ac:dyDescent="0.2">
      <c r="A329" s="49">
        <v>636001</v>
      </c>
      <c r="B329" s="50" t="s">
        <v>133</v>
      </c>
      <c r="C329">
        <v>5</v>
      </c>
    </row>
    <row r="330" spans="1:14" hidden="1" x14ac:dyDescent="0.2">
      <c r="C330">
        <v>7</v>
      </c>
      <c r="D330">
        <v>50</v>
      </c>
      <c r="E330">
        <v>300</v>
      </c>
      <c r="I330" s="52" t="e">
        <f>H330/G330*100</f>
        <v>#DIV/0!</v>
      </c>
    </row>
    <row r="331" spans="1:14" hidden="1" x14ac:dyDescent="0.2">
      <c r="A331" s="38"/>
      <c r="B331" s="39"/>
      <c r="C331" s="40" t="s">
        <v>5</v>
      </c>
      <c r="D331" s="39" t="s">
        <v>6</v>
      </c>
      <c r="E331" s="39" t="s">
        <v>7</v>
      </c>
      <c r="F331" s="39"/>
      <c r="G331" s="41"/>
      <c r="H331" s="39"/>
      <c r="I331" s="42" t="s">
        <v>10</v>
      </c>
      <c r="J331" s="43"/>
      <c r="K331" s="44"/>
      <c r="L331" s="69"/>
      <c r="M331" s="53" t="s">
        <v>123</v>
      </c>
    </row>
    <row r="332" spans="1:14" hidden="1" x14ac:dyDescent="0.2">
      <c r="A332" s="38"/>
      <c r="B332" s="39"/>
      <c r="C332" s="40">
        <v>2005</v>
      </c>
      <c r="D332" s="39" t="s">
        <v>12</v>
      </c>
      <c r="E332" s="39">
        <v>2007</v>
      </c>
      <c r="F332" s="39"/>
      <c r="G332" s="41"/>
      <c r="H332" s="39"/>
      <c r="I332" s="42" t="s">
        <v>13</v>
      </c>
      <c r="J332" s="39"/>
      <c r="K332" s="46"/>
      <c r="L332" s="68"/>
    </row>
    <row r="333" spans="1:14" hidden="1" x14ac:dyDescent="0.2">
      <c r="C333" s="58"/>
      <c r="D333" s="58"/>
      <c r="E333" s="58"/>
      <c r="I333" s="52" t="e">
        <f>H333/G333*100</f>
        <v>#DIV/0!</v>
      </c>
      <c r="J333" s="68"/>
      <c r="K333" s="67"/>
      <c r="L333" s="68"/>
    </row>
    <row r="334" spans="1:14" hidden="1" x14ac:dyDescent="0.2">
      <c r="I334" s="52">
        <v>0</v>
      </c>
      <c r="K334" s="67"/>
      <c r="L334" s="68"/>
    </row>
    <row r="335" spans="1:14" hidden="1" x14ac:dyDescent="0.2">
      <c r="K335" s="67"/>
      <c r="L335" s="68"/>
    </row>
    <row r="336" spans="1:14" x14ac:dyDescent="0.2">
      <c r="A336" s="56" t="s">
        <v>134</v>
      </c>
      <c r="B336" s="57" t="s">
        <v>135</v>
      </c>
      <c r="C336" s="58">
        <f t="shared" ref="C336:H336" si="18">C337+C338+C339</f>
        <v>7052</v>
      </c>
      <c r="D336" s="58">
        <f t="shared" si="18"/>
        <v>7554</v>
      </c>
      <c r="E336" s="58">
        <f t="shared" si="18"/>
        <v>8360</v>
      </c>
      <c r="F336" s="63">
        <f t="shared" ref="F336" si="19">F337+F338+F339</f>
        <v>186.19</v>
      </c>
      <c r="G336" s="59">
        <f t="shared" si="18"/>
        <v>581.91</v>
      </c>
      <c r="H336" s="59">
        <f t="shared" si="18"/>
        <v>200.5</v>
      </c>
      <c r="I336" s="52">
        <f t="shared" ref="I336:I341" si="20">H336/G336*100</f>
        <v>34.455499991407606</v>
      </c>
      <c r="J336" s="63"/>
      <c r="K336" s="59"/>
      <c r="L336" s="68"/>
    </row>
    <row r="337" spans="1:14" x14ac:dyDescent="0.2">
      <c r="A337" s="49">
        <v>610</v>
      </c>
      <c r="B337" s="50" t="s">
        <v>107</v>
      </c>
      <c r="C337">
        <v>4057</v>
      </c>
      <c r="D337">
        <v>4308</v>
      </c>
      <c r="E337">
        <v>4810</v>
      </c>
      <c r="F337" s="50">
        <v>93.5</v>
      </c>
      <c r="G337" s="51">
        <v>382.5</v>
      </c>
      <c r="H337" s="50">
        <v>87.69</v>
      </c>
      <c r="I337" s="52">
        <f t="shared" si="20"/>
        <v>22.925490196078428</v>
      </c>
    </row>
    <row r="338" spans="1:14" x14ac:dyDescent="0.2">
      <c r="A338" s="49">
        <v>620</v>
      </c>
      <c r="B338" s="50" t="s">
        <v>121</v>
      </c>
      <c r="C338">
        <v>1438</v>
      </c>
      <c r="D338">
        <v>1592</v>
      </c>
      <c r="E338">
        <v>1685</v>
      </c>
      <c r="F338" s="50">
        <v>32.21</v>
      </c>
      <c r="G338" s="51">
        <v>130.88999999999999</v>
      </c>
      <c r="H338" s="50">
        <v>30.32</v>
      </c>
      <c r="I338" s="52">
        <f t="shared" si="20"/>
        <v>23.164489265795709</v>
      </c>
    </row>
    <row r="339" spans="1:14" x14ac:dyDescent="0.2">
      <c r="A339" s="61" t="s">
        <v>129</v>
      </c>
      <c r="B339" s="60" t="s">
        <v>21</v>
      </c>
      <c r="C339" s="62">
        <f t="shared" ref="C339:H339" si="21">SUM(C340:C356)</f>
        <v>1557</v>
      </c>
      <c r="D339" s="62">
        <f t="shared" si="21"/>
        <v>1654</v>
      </c>
      <c r="E339" s="62">
        <f t="shared" si="21"/>
        <v>1865</v>
      </c>
      <c r="F339" s="63">
        <f t="shared" ref="F339" si="22">SUM(F340:F356)</f>
        <v>60.480000000000004</v>
      </c>
      <c r="G339" s="63">
        <f t="shared" si="21"/>
        <v>68.52</v>
      </c>
      <c r="H339" s="63">
        <f t="shared" si="21"/>
        <v>82.490000000000009</v>
      </c>
      <c r="I339" s="52">
        <f t="shared" si="20"/>
        <v>120.38820782253359</v>
      </c>
      <c r="J339" s="63"/>
      <c r="K339" s="59"/>
      <c r="L339" s="68"/>
    </row>
    <row r="340" spans="1:14" s="53" customFormat="1" x14ac:dyDescent="0.2">
      <c r="A340" s="49">
        <v>632</v>
      </c>
      <c r="B340" s="50" t="s">
        <v>115</v>
      </c>
      <c r="C340">
        <v>1069</v>
      </c>
      <c r="D340">
        <v>1215</v>
      </c>
      <c r="E340">
        <v>1250</v>
      </c>
      <c r="F340" s="50">
        <v>18.43</v>
      </c>
      <c r="G340" s="51">
        <v>54.2</v>
      </c>
      <c r="H340" s="50">
        <v>12.86</v>
      </c>
      <c r="I340" s="52">
        <f t="shared" si="20"/>
        <v>23.726937269372691</v>
      </c>
      <c r="K340" s="54"/>
      <c r="N340"/>
    </row>
    <row r="341" spans="1:14" s="53" customFormat="1" x14ac:dyDescent="0.2">
      <c r="A341" s="49">
        <v>633</v>
      </c>
      <c r="B341" s="50" t="s">
        <v>24</v>
      </c>
      <c r="C341">
        <v>120</v>
      </c>
      <c r="D341">
        <v>150</v>
      </c>
      <c r="E341">
        <v>200</v>
      </c>
      <c r="F341" s="50">
        <v>4.93</v>
      </c>
      <c r="G341" s="51">
        <v>6.38</v>
      </c>
      <c r="H341" s="50">
        <v>2.4300000000000002</v>
      </c>
      <c r="I341" s="52">
        <f t="shared" si="20"/>
        <v>38.087774294670851</v>
      </c>
      <c r="K341" s="54"/>
      <c r="N341"/>
    </row>
    <row r="342" spans="1:14" s="53" customFormat="1" x14ac:dyDescent="0.2">
      <c r="A342" s="49">
        <v>635</v>
      </c>
      <c r="B342" s="50" t="s">
        <v>130</v>
      </c>
      <c r="C342">
        <v>87</v>
      </c>
      <c r="D342"/>
      <c r="E342">
        <v>0</v>
      </c>
      <c r="F342" s="50">
        <v>0.41</v>
      </c>
      <c r="G342" s="51">
        <v>0</v>
      </c>
      <c r="H342" s="50">
        <v>0</v>
      </c>
      <c r="I342" s="52">
        <v>0</v>
      </c>
      <c r="K342" s="54"/>
      <c r="N342"/>
    </row>
    <row r="343" spans="1:14" s="53" customFormat="1" x14ac:dyDescent="0.2">
      <c r="A343" s="49">
        <v>636</v>
      </c>
      <c r="B343" s="50" t="s">
        <v>27</v>
      </c>
      <c r="C343">
        <v>41</v>
      </c>
      <c r="D343">
        <v>42</v>
      </c>
      <c r="E343">
        <v>45</v>
      </c>
      <c r="F343" s="50">
        <v>0</v>
      </c>
      <c r="G343" s="51">
        <v>0</v>
      </c>
      <c r="H343" s="50">
        <v>0</v>
      </c>
      <c r="I343" s="52">
        <v>0</v>
      </c>
      <c r="K343" s="54"/>
      <c r="N343"/>
    </row>
    <row r="344" spans="1:14" s="53" customFormat="1" x14ac:dyDescent="0.2">
      <c r="A344" s="49">
        <v>637</v>
      </c>
      <c r="B344" s="50" t="s">
        <v>42</v>
      </c>
      <c r="C344"/>
      <c r="D344"/>
      <c r="E344"/>
      <c r="F344" s="50">
        <v>36.71</v>
      </c>
      <c r="G344" s="51">
        <v>7.34</v>
      </c>
      <c r="H344" s="50">
        <v>67.2</v>
      </c>
      <c r="I344" s="52">
        <f t="shared" ref="I344:I348" si="23">H344/G344*100</f>
        <v>915.53133514986382</v>
      </c>
      <c r="K344" s="54"/>
      <c r="N344"/>
    </row>
    <row r="345" spans="1:14" s="53" customFormat="1" x14ac:dyDescent="0.2">
      <c r="A345" s="49">
        <v>642</v>
      </c>
      <c r="B345" s="50" t="s">
        <v>136</v>
      </c>
      <c r="C345">
        <v>205</v>
      </c>
      <c r="D345">
        <v>212</v>
      </c>
      <c r="E345">
        <v>335</v>
      </c>
      <c r="F345" s="50">
        <v>0</v>
      </c>
      <c r="G345" s="51">
        <v>0.6</v>
      </c>
      <c r="H345" s="50">
        <v>0</v>
      </c>
      <c r="I345" s="52">
        <f t="shared" si="23"/>
        <v>0</v>
      </c>
      <c r="K345" s="54"/>
      <c r="N345"/>
    </row>
    <row r="346" spans="1:14" s="53" customFormat="1" hidden="1" x14ac:dyDescent="0.2">
      <c r="A346" s="49"/>
      <c r="B346" s="50"/>
      <c r="C346"/>
      <c r="D346"/>
      <c r="E346"/>
      <c r="F346" s="50"/>
      <c r="G346" s="51"/>
      <c r="H346" s="50"/>
      <c r="I346" s="52" t="e">
        <f t="shared" si="23"/>
        <v>#DIV/0!</v>
      </c>
      <c r="K346" s="54"/>
      <c r="N346"/>
    </row>
    <row r="347" spans="1:14" s="53" customFormat="1" hidden="1" x14ac:dyDescent="0.2">
      <c r="A347" s="49"/>
      <c r="B347" s="50"/>
      <c r="C347">
        <v>35</v>
      </c>
      <c r="D347">
        <v>35</v>
      </c>
      <c r="E347">
        <v>35</v>
      </c>
      <c r="F347" s="50"/>
      <c r="G347" s="51"/>
      <c r="H347" s="50"/>
      <c r="I347" s="52" t="e">
        <f t="shared" si="23"/>
        <v>#DIV/0!</v>
      </c>
      <c r="K347" s="54"/>
      <c r="N347"/>
    </row>
    <row r="348" spans="1:14" s="53" customFormat="1" hidden="1" x14ac:dyDescent="0.2">
      <c r="A348" s="49"/>
      <c r="B348" s="50"/>
      <c r="C348"/>
      <c r="D348"/>
      <c r="E348"/>
      <c r="F348" s="50"/>
      <c r="G348" s="51"/>
      <c r="H348" s="50"/>
      <c r="I348" s="52" t="e">
        <f t="shared" si="23"/>
        <v>#DIV/0!</v>
      </c>
      <c r="J348" s="83"/>
      <c r="K348" s="84"/>
      <c r="L348" s="85"/>
      <c r="N348"/>
    </row>
    <row r="349" spans="1:14" s="53" customFormat="1" hidden="1" x14ac:dyDescent="0.2">
      <c r="A349" s="49"/>
      <c r="B349" s="50"/>
      <c r="C349"/>
      <c r="D349"/>
      <c r="E349"/>
      <c r="F349" s="50"/>
      <c r="G349" s="51"/>
      <c r="H349" s="50"/>
      <c r="I349" s="52">
        <v>0</v>
      </c>
      <c r="K349" s="54"/>
      <c r="N349"/>
    </row>
    <row r="350" spans="1:14" s="53" customFormat="1" hidden="1" x14ac:dyDescent="0.2">
      <c r="A350" s="49"/>
      <c r="B350" s="50"/>
      <c r="C350"/>
      <c r="D350"/>
      <c r="E350"/>
      <c r="F350" s="50"/>
      <c r="G350" s="51"/>
      <c r="H350" s="50"/>
      <c r="I350" s="52" t="e">
        <f>H350/G350*100</f>
        <v>#DIV/0!</v>
      </c>
      <c r="K350" s="54"/>
      <c r="N350"/>
    </row>
    <row r="351" spans="1:14" s="53" customFormat="1" hidden="1" x14ac:dyDescent="0.2">
      <c r="A351" s="49"/>
      <c r="B351" s="50"/>
      <c r="C351"/>
      <c r="D351"/>
      <c r="E351"/>
      <c r="F351" s="50"/>
      <c r="G351" s="51"/>
      <c r="H351" s="50"/>
      <c r="I351" s="52" t="e">
        <f>H351/G351*100</f>
        <v>#DIV/0!</v>
      </c>
      <c r="K351" s="67"/>
      <c r="L351" s="68"/>
      <c r="N351"/>
    </row>
    <row r="352" spans="1:14" s="53" customFormat="1" hidden="1" x14ac:dyDescent="0.2">
      <c r="A352" s="49"/>
      <c r="B352" s="50"/>
      <c r="C352"/>
      <c r="D352"/>
      <c r="E352"/>
      <c r="F352" s="50"/>
      <c r="G352" s="51"/>
      <c r="H352" s="50"/>
      <c r="I352" s="52">
        <v>0</v>
      </c>
      <c r="K352" s="54"/>
      <c r="N352"/>
    </row>
    <row r="353" spans="1:14" s="53" customFormat="1" hidden="1" x14ac:dyDescent="0.2">
      <c r="A353" s="49"/>
      <c r="B353" s="50"/>
      <c r="C353"/>
      <c r="D353"/>
      <c r="E353"/>
      <c r="F353" s="50"/>
      <c r="G353" s="51"/>
      <c r="H353" s="50"/>
      <c r="I353" s="52" t="e">
        <f>H353/G353*100</f>
        <v>#DIV/0!</v>
      </c>
      <c r="K353" s="54"/>
      <c r="N353"/>
    </row>
    <row r="354" spans="1:14" s="53" customFormat="1" hidden="1" x14ac:dyDescent="0.2">
      <c r="A354" s="49"/>
      <c r="B354" s="50"/>
      <c r="C354"/>
      <c r="D354"/>
      <c r="E354"/>
      <c r="F354" s="50"/>
      <c r="G354" s="51"/>
      <c r="H354" s="50"/>
      <c r="I354" s="52">
        <v>0</v>
      </c>
      <c r="K354" s="67"/>
      <c r="L354" s="68"/>
      <c r="N354"/>
    </row>
    <row r="355" spans="1:14" s="53" customFormat="1" hidden="1" x14ac:dyDescent="0.2">
      <c r="A355" s="49"/>
      <c r="B355" s="50"/>
      <c r="C355"/>
      <c r="D355"/>
      <c r="E355"/>
      <c r="F355" s="50"/>
      <c r="G355" s="51"/>
      <c r="H355" s="50"/>
      <c r="I355" s="52" t="e">
        <f>H355/G355*100</f>
        <v>#DIV/0!</v>
      </c>
      <c r="K355" s="54"/>
      <c r="N355"/>
    </row>
    <row r="356" spans="1:14" s="53" customFormat="1" hidden="1" x14ac:dyDescent="0.2">
      <c r="A356" s="49"/>
      <c r="B356" s="50"/>
      <c r="C356"/>
      <c r="D356"/>
      <c r="E356"/>
      <c r="F356" s="50"/>
      <c r="G356" s="51"/>
      <c r="H356" s="50"/>
      <c r="I356" s="52">
        <v>0</v>
      </c>
      <c r="K356" s="67"/>
      <c r="L356" s="68"/>
      <c r="N356"/>
    </row>
    <row r="357" spans="1:14" s="53" customFormat="1" hidden="1" x14ac:dyDescent="0.2">
      <c r="A357" s="38" t="s">
        <v>3</v>
      </c>
      <c r="B357" s="39" t="s">
        <v>4</v>
      </c>
      <c r="C357" s="40" t="s">
        <v>5</v>
      </c>
      <c r="D357" s="39" t="s">
        <v>6</v>
      </c>
      <c r="E357" s="39" t="s">
        <v>7</v>
      </c>
      <c r="F357" s="39"/>
      <c r="G357" s="41"/>
      <c r="H357" s="39"/>
      <c r="I357" s="42"/>
      <c r="K357" s="54"/>
      <c r="N357"/>
    </row>
    <row r="358" spans="1:14" s="53" customFormat="1" hidden="1" x14ac:dyDescent="0.2">
      <c r="A358" s="38" t="s">
        <v>51</v>
      </c>
      <c r="B358" s="39"/>
      <c r="C358" s="40">
        <v>2005</v>
      </c>
      <c r="D358" s="39">
        <v>2006</v>
      </c>
      <c r="E358" s="39">
        <v>2007</v>
      </c>
      <c r="F358" s="39"/>
      <c r="G358" s="41"/>
      <c r="H358" s="39"/>
      <c r="I358" s="42"/>
      <c r="K358" s="54"/>
      <c r="N358"/>
    </row>
    <row r="359" spans="1:14" s="53" customFormat="1" hidden="1" x14ac:dyDescent="0.2">
      <c r="A359" s="56"/>
      <c r="B359" s="57"/>
      <c r="C359" s="58">
        <v>23626</v>
      </c>
      <c r="D359" s="58">
        <v>10</v>
      </c>
      <c r="E359">
        <v>0</v>
      </c>
      <c r="F359" s="57"/>
      <c r="G359" s="63"/>
      <c r="H359" s="57"/>
      <c r="I359" s="52"/>
      <c r="K359" s="54"/>
      <c r="N359"/>
    </row>
    <row r="360" spans="1:14" s="53" customFormat="1" hidden="1" x14ac:dyDescent="0.2">
      <c r="A360" s="49"/>
      <c r="B360" s="50"/>
      <c r="C360">
        <v>0</v>
      </c>
      <c r="D360">
        <v>10</v>
      </c>
      <c r="E360">
        <v>0</v>
      </c>
      <c r="F360" s="50"/>
      <c r="G360" s="51"/>
      <c r="H360" s="50"/>
      <c r="I360" s="52"/>
      <c r="K360" s="54"/>
      <c r="N360"/>
    </row>
    <row r="361" spans="1:14" s="53" customFormat="1" hidden="1" x14ac:dyDescent="0.2">
      <c r="A361" s="49"/>
      <c r="B361" s="50"/>
      <c r="C361">
        <v>23626</v>
      </c>
      <c r="D361"/>
      <c r="E361"/>
      <c r="F361" s="50"/>
      <c r="G361" s="51"/>
      <c r="H361" s="50"/>
      <c r="I361" s="52"/>
      <c r="K361" s="54"/>
      <c r="N361"/>
    </row>
    <row r="362" spans="1:14" s="53" customFormat="1" hidden="1" x14ac:dyDescent="0.2">
      <c r="A362" s="38"/>
      <c r="B362" s="39"/>
      <c r="C362" s="40"/>
      <c r="D362" s="39"/>
      <c r="E362" s="39"/>
      <c r="F362" s="39"/>
      <c r="G362" s="41"/>
      <c r="H362" s="39"/>
      <c r="I362" s="42" t="s">
        <v>10</v>
      </c>
      <c r="K362" s="54"/>
      <c r="N362"/>
    </row>
    <row r="363" spans="1:14" s="53" customFormat="1" hidden="1" x14ac:dyDescent="0.2">
      <c r="A363" s="38"/>
      <c r="B363" s="39"/>
      <c r="C363" s="40"/>
      <c r="D363" s="39"/>
      <c r="E363" s="39"/>
      <c r="F363" s="39"/>
      <c r="G363" s="41"/>
      <c r="H363" s="39"/>
      <c r="I363" s="42" t="s">
        <v>13</v>
      </c>
      <c r="K363" s="54"/>
      <c r="N363"/>
    </row>
    <row r="364" spans="1:14" s="53" customFormat="1" x14ac:dyDescent="0.2">
      <c r="A364" s="56"/>
      <c r="B364" s="57"/>
      <c r="C364" s="58"/>
      <c r="D364" s="58"/>
      <c r="E364" s="58"/>
      <c r="F364" s="57"/>
      <c r="G364" s="63"/>
      <c r="H364" s="57"/>
      <c r="I364" s="76"/>
      <c r="K364" s="54"/>
      <c r="N364"/>
    </row>
    <row r="365" spans="1:14" s="53" customFormat="1" x14ac:dyDescent="0.2">
      <c r="A365" s="56" t="s">
        <v>137</v>
      </c>
      <c r="B365" s="57" t="s">
        <v>138</v>
      </c>
      <c r="C365" s="58">
        <v>47</v>
      </c>
      <c r="D365" s="58">
        <v>60</v>
      </c>
      <c r="E365">
        <v>60</v>
      </c>
      <c r="F365" s="63">
        <v>0.82</v>
      </c>
      <c r="G365" s="63">
        <v>7</v>
      </c>
      <c r="H365" s="63">
        <v>0.48</v>
      </c>
      <c r="I365" s="52">
        <f>H365/G365*100</f>
        <v>6.8571428571428577</v>
      </c>
      <c r="K365" s="67"/>
      <c r="L365" s="68"/>
      <c r="N365"/>
    </row>
    <row r="366" spans="1:14" s="53" customFormat="1" x14ac:dyDescent="0.2">
      <c r="A366" s="103"/>
      <c r="B366" s="104">
        <v>0</v>
      </c>
      <c r="C366" s="58"/>
      <c r="D366" s="58"/>
      <c r="E366"/>
      <c r="F366" s="51"/>
      <c r="G366" s="51"/>
      <c r="H366" s="51"/>
      <c r="I366" s="52"/>
      <c r="K366" s="67"/>
      <c r="L366" s="68"/>
      <c r="N366"/>
    </row>
    <row r="367" spans="1:14" s="53" customFormat="1" x14ac:dyDescent="0.2">
      <c r="A367" s="49">
        <v>637</v>
      </c>
      <c r="B367" s="50" t="s">
        <v>42</v>
      </c>
      <c r="C367">
        <v>47</v>
      </c>
      <c r="D367">
        <v>60</v>
      </c>
      <c r="E367">
        <v>60</v>
      </c>
      <c r="F367" s="73">
        <v>0.82</v>
      </c>
      <c r="G367" s="51">
        <v>4</v>
      </c>
      <c r="H367" s="73">
        <v>0.48</v>
      </c>
      <c r="I367" s="52">
        <f>H367/G367*100</f>
        <v>12</v>
      </c>
      <c r="K367" s="54"/>
      <c r="N367"/>
    </row>
    <row r="368" spans="1:14" s="53" customFormat="1" hidden="1" x14ac:dyDescent="0.2">
      <c r="A368" s="49"/>
      <c r="B368" s="50"/>
      <c r="C368"/>
      <c r="D368"/>
      <c r="E368"/>
      <c r="F368" s="50"/>
      <c r="G368" s="51"/>
      <c r="H368" s="50"/>
      <c r="I368" s="52"/>
      <c r="K368" s="54"/>
      <c r="N368"/>
    </row>
    <row r="369" spans="1:14" s="53" customFormat="1" hidden="1" x14ac:dyDescent="0.2">
      <c r="A369" s="38"/>
      <c r="B369" s="39"/>
      <c r="C369" s="40"/>
      <c r="D369" s="39"/>
      <c r="E369" s="39"/>
      <c r="F369" s="39"/>
      <c r="G369" s="41"/>
      <c r="H369" s="39"/>
      <c r="I369" s="42"/>
      <c r="K369" s="54"/>
      <c r="N369"/>
    </row>
    <row r="370" spans="1:14" s="53" customFormat="1" hidden="1" x14ac:dyDescent="0.2">
      <c r="A370" s="38"/>
      <c r="B370" s="39"/>
      <c r="C370" s="40"/>
      <c r="D370" s="39"/>
      <c r="E370" s="39"/>
      <c r="F370" s="39"/>
      <c r="G370" s="41"/>
      <c r="H370" s="39"/>
      <c r="I370" s="42"/>
      <c r="K370" s="54"/>
      <c r="N370"/>
    </row>
    <row r="371" spans="1:14" s="53" customFormat="1" hidden="1" x14ac:dyDescent="0.2">
      <c r="A371" s="38"/>
      <c r="B371" s="39"/>
      <c r="C371" s="40"/>
      <c r="D371" s="39"/>
      <c r="E371" s="39"/>
      <c r="F371" s="39"/>
      <c r="G371" s="41"/>
      <c r="H371" s="39"/>
      <c r="I371" s="42" t="s">
        <v>10</v>
      </c>
      <c r="K371" s="70"/>
      <c r="N371"/>
    </row>
    <row r="372" spans="1:14" s="53" customFormat="1" hidden="1" x14ac:dyDescent="0.2">
      <c r="A372" s="38"/>
      <c r="B372" s="39"/>
      <c r="C372" s="40"/>
      <c r="D372" s="39"/>
      <c r="E372" s="39"/>
      <c r="F372" s="39"/>
      <c r="G372" s="41"/>
      <c r="H372" s="39"/>
      <c r="I372" s="42" t="s">
        <v>13</v>
      </c>
      <c r="K372" s="71"/>
      <c r="N372"/>
    </row>
    <row r="373" spans="1:14" s="53" customFormat="1" hidden="1" x14ac:dyDescent="0.2">
      <c r="A373" s="49"/>
      <c r="B373" s="57"/>
      <c r="C373" s="58">
        <f>C374+C375+C376</f>
        <v>12907</v>
      </c>
      <c r="D373" s="58">
        <f>D374+D375+D376</f>
        <v>35</v>
      </c>
      <c r="E373" s="58">
        <f>E374+E375+E376</f>
        <v>13245</v>
      </c>
      <c r="F373" s="63"/>
      <c r="G373" s="63"/>
      <c r="H373" s="63"/>
      <c r="I373" s="52" t="e">
        <f>H373/G373*100</f>
        <v>#DIV/0!</v>
      </c>
      <c r="K373" s="54"/>
      <c r="N373"/>
    </row>
    <row r="374" spans="1:14" s="53" customFormat="1" hidden="1" x14ac:dyDescent="0.2">
      <c r="A374" s="49"/>
      <c r="B374" s="50"/>
      <c r="C374">
        <v>11500</v>
      </c>
      <c r="D374">
        <v>0</v>
      </c>
      <c r="E374">
        <v>11950</v>
      </c>
      <c r="F374" s="50"/>
      <c r="G374" s="51"/>
      <c r="H374" s="50"/>
      <c r="I374" s="52"/>
      <c r="K374" s="54"/>
      <c r="N374"/>
    </row>
    <row r="375" spans="1:14" s="53" customFormat="1" hidden="1" x14ac:dyDescent="0.2">
      <c r="A375" s="49"/>
      <c r="B375" s="50"/>
      <c r="C375">
        <v>1385</v>
      </c>
      <c r="D375">
        <v>0</v>
      </c>
      <c r="E375">
        <v>1260</v>
      </c>
      <c r="F375" s="50"/>
      <c r="G375" s="51"/>
      <c r="H375" s="50"/>
      <c r="I375" s="52"/>
      <c r="K375" s="54"/>
      <c r="N375"/>
    </row>
    <row r="376" spans="1:14" s="53" customFormat="1" x14ac:dyDescent="0.2">
      <c r="A376" s="49">
        <v>642</v>
      </c>
      <c r="B376" s="50" t="s">
        <v>117</v>
      </c>
      <c r="C376">
        <v>22</v>
      </c>
      <c r="D376">
        <v>35</v>
      </c>
      <c r="E376" s="58">
        <v>35</v>
      </c>
      <c r="F376" s="50"/>
      <c r="G376" s="75">
        <v>3</v>
      </c>
      <c r="H376" s="50">
        <v>0</v>
      </c>
      <c r="I376" s="52">
        <v>0</v>
      </c>
      <c r="K376" s="67"/>
      <c r="L376" s="68"/>
      <c r="N376"/>
    </row>
    <row r="377" spans="1:14" s="53" customFormat="1" hidden="1" x14ac:dyDescent="0.2">
      <c r="A377" s="49"/>
      <c r="B377" s="50"/>
      <c r="C377"/>
      <c r="D377"/>
      <c r="E377"/>
      <c r="F377" s="50"/>
      <c r="G377" s="51"/>
      <c r="H377" s="50"/>
      <c r="I377" s="52"/>
      <c r="K377" s="54"/>
      <c r="N377"/>
    </row>
    <row r="378" spans="1:14" s="53" customFormat="1" hidden="1" x14ac:dyDescent="0.2">
      <c r="A378" s="49" t="s">
        <v>14</v>
      </c>
      <c r="B378" s="50" t="s">
        <v>14</v>
      </c>
      <c r="C378" t="s">
        <v>14</v>
      </c>
      <c r="D378"/>
      <c r="E378"/>
      <c r="F378" s="50"/>
      <c r="G378" s="51"/>
      <c r="H378" s="50"/>
      <c r="I378" s="52"/>
      <c r="K378" s="54"/>
      <c r="N378"/>
    </row>
    <row r="379" spans="1:14" s="53" customFormat="1" hidden="1" x14ac:dyDescent="0.2">
      <c r="A379" s="49" t="s">
        <v>14</v>
      </c>
      <c r="B379" s="50" t="s">
        <v>14</v>
      </c>
      <c r="C379"/>
      <c r="D379" t="s">
        <v>14</v>
      </c>
      <c r="E379"/>
      <c r="F379" s="50"/>
      <c r="G379" s="51"/>
      <c r="H379" s="50"/>
      <c r="I379" s="52"/>
      <c r="K379" s="54"/>
      <c r="N379"/>
    </row>
    <row r="380" spans="1:14" s="53" customFormat="1" hidden="1" x14ac:dyDescent="0.2">
      <c r="A380" s="49"/>
      <c r="B380" s="50"/>
      <c r="C380"/>
      <c r="D380"/>
      <c r="E380"/>
      <c r="F380" s="50"/>
      <c r="G380" s="51"/>
      <c r="H380" s="50"/>
      <c r="I380" s="52"/>
      <c r="K380" s="54"/>
      <c r="N380"/>
    </row>
    <row r="381" spans="1:14" s="53" customFormat="1" hidden="1" x14ac:dyDescent="0.2">
      <c r="A381" s="49"/>
      <c r="B381" s="50"/>
      <c r="C381"/>
      <c r="D381"/>
      <c r="E381"/>
      <c r="F381" s="50"/>
      <c r="G381" s="51"/>
      <c r="H381" s="50"/>
      <c r="I381" s="52"/>
      <c r="K381" s="54"/>
      <c r="N381"/>
    </row>
    <row r="382" spans="1:14" s="53" customFormat="1" hidden="1" x14ac:dyDescent="0.2">
      <c r="A382" s="49"/>
      <c r="B382" s="50"/>
      <c r="C382"/>
      <c r="D382"/>
      <c r="E382"/>
      <c r="F382" s="50"/>
      <c r="G382" s="51"/>
      <c r="H382" s="50"/>
      <c r="I382" s="52"/>
      <c r="K382" s="54"/>
      <c r="N382"/>
    </row>
    <row r="383" spans="1:14" s="53" customFormat="1" hidden="1" x14ac:dyDescent="0.2">
      <c r="A383" s="49"/>
      <c r="B383" s="50"/>
      <c r="C383"/>
      <c r="D383"/>
      <c r="E383"/>
      <c r="F383" s="50"/>
      <c r="G383" s="51"/>
      <c r="H383" s="50"/>
      <c r="I383" s="52"/>
      <c r="K383" s="54"/>
      <c r="N383"/>
    </row>
    <row r="384" spans="1:14" s="53" customFormat="1" hidden="1" x14ac:dyDescent="0.2">
      <c r="A384" s="49"/>
      <c r="B384" s="50"/>
      <c r="C384"/>
      <c r="D384"/>
      <c r="E384"/>
      <c r="F384" s="50"/>
      <c r="G384" s="51"/>
      <c r="H384" s="50"/>
      <c r="I384" s="52"/>
      <c r="K384" s="54"/>
      <c r="N384"/>
    </row>
    <row r="385" spans="1:14" s="53" customFormat="1" hidden="1" x14ac:dyDescent="0.2">
      <c r="A385" s="49"/>
      <c r="B385" s="50"/>
      <c r="C385"/>
      <c r="D385"/>
      <c r="E385"/>
      <c r="F385" s="50"/>
      <c r="G385" s="51"/>
      <c r="H385" s="50"/>
      <c r="I385" s="52"/>
      <c r="K385" s="54"/>
      <c r="N385"/>
    </row>
    <row r="386" spans="1:14" s="53" customFormat="1" hidden="1" x14ac:dyDescent="0.2">
      <c r="A386" s="49"/>
      <c r="B386" s="50"/>
      <c r="C386"/>
      <c r="D386"/>
      <c r="E386"/>
      <c r="F386" s="50"/>
      <c r="G386" s="51"/>
      <c r="H386" s="50"/>
      <c r="I386" s="52"/>
      <c r="K386" s="54"/>
      <c r="N386"/>
    </row>
    <row r="387" spans="1:14" s="53" customFormat="1" hidden="1" x14ac:dyDescent="0.2">
      <c r="A387" s="49"/>
      <c r="B387" s="50"/>
      <c r="C387"/>
      <c r="D387"/>
      <c r="E387"/>
      <c r="F387" s="50"/>
      <c r="G387" s="51"/>
      <c r="H387" s="50"/>
      <c r="I387" s="52"/>
      <c r="K387" s="54"/>
      <c r="N387"/>
    </row>
    <row r="388" spans="1:14" s="53" customFormat="1" ht="12.75" hidden="1" x14ac:dyDescent="0.2">
      <c r="A388" s="56"/>
      <c r="B388" s="57"/>
      <c r="C388"/>
      <c r="D388"/>
      <c r="E388"/>
      <c r="F388" s="57"/>
      <c r="G388" s="57"/>
      <c r="H388" s="57"/>
      <c r="I388" s="52" t="e">
        <f>H388/G388*100</f>
        <v>#DIV/0!</v>
      </c>
      <c r="K388" s="67"/>
      <c r="N388"/>
    </row>
    <row r="389" spans="1:14" s="53" customFormat="1" ht="12.75" hidden="1" x14ac:dyDescent="0.2">
      <c r="A389" s="56"/>
      <c r="B389" s="57"/>
      <c r="C389"/>
      <c r="D389"/>
      <c r="E389"/>
      <c r="F389" s="57"/>
      <c r="G389" s="50"/>
      <c r="H389" s="57"/>
      <c r="I389" s="52" t="e">
        <f>H389/G389*100</f>
        <v>#DIV/0!</v>
      </c>
      <c r="K389" s="67"/>
      <c r="N389"/>
    </row>
    <row r="390" spans="1:14" hidden="1" x14ac:dyDescent="0.2">
      <c r="I390" s="52" t="e">
        <f>H390/G390*100</f>
        <v>#DIV/0!</v>
      </c>
    </row>
    <row r="391" spans="1:14" hidden="1" x14ac:dyDescent="0.2"/>
    <row r="392" spans="1:14" hidden="1" x14ac:dyDescent="0.2">
      <c r="I392" s="52" t="e">
        <f>H392/G392*100</f>
        <v>#DIV/0!</v>
      </c>
    </row>
    <row r="393" spans="1:14" hidden="1" x14ac:dyDescent="0.2">
      <c r="A393" s="49">
        <v>633006</v>
      </c>
      <c r="I393" s="52" t="e">
        <f>H393/G393*100</f>
        <v>#DIV/0!</v>
      </c>
    </row>
    <row r="394" spans="1:14" hidden="1" x14ac:dyDescent="0.2"/>
    <row r="395" spans="1:14" x14ac:dyDescent="0.2">
      <c r="A395" s="56" t="s">
        <v>139</v>
      </c>
      <c r="B395" s="57" t="s">
        <v>140</v>
      </c>
      <c r="C395" s="58">
        <f>C396+C397+C401</f>
        <v>1923</v>
      </c>
      <c r="D395" s="58">
        <f>D396+D397+D401</f>
        <v>3290</v>
      </c>
      <c r="E395" s="58">
        <f>E396+E397+E401</f>
        <v>3400</v>
      </c>
      <c r="F395" s="63">
        <v>0</v>
      </c>
      <c r="G395" s="63">
        <v>10</v>
      </c>
      <c r="H395" s="63">
        <v>0</v>
      </c>
      <c r="I395" s="52">
        <f>H395/G395*100</f>
        <v>0</v>
      </c>
      <c r="J395" s="63"/>
      <c r="K395" s="59"/>
      <c r="L395" s="68"/>
    </row>
    <row r="396" spans="1:14" hidden="1" x14ac:dyDescent="0.2">
      <c r="A396" s="49">
        <v>610</v>
      </c>
      <c r="C396">
        <v>642</v>
      </c>
      <c r="D396">
        <v>980</v>
      </c>
      <c r="E396">
        <v>1092</v>
      </c>
      <c r="I396" s="52" t="e">
        <f>H396/G396*100</f>
        <v>#DIV/0!</v>
      </c>
    </row>
    <row r="397" spans="1:14" hidden="1" x14ac:dyDescent="0.2">
      <c r="A397" s="49">
        <v>620</v>
      </c>
      <c r="C397">
        <v>225</v>
      </c>
      <c r="D397">
        <v>360</v>
      </c>
      <c r="E397">
        <v>383</v>
      </c>
      <c r="I397" s="52" t="e">
        <f>H397/G397*100</f>
        <v>#DIV/0!</v>
      </c>
    </row>
    <row r="398" spans="1:14" hidden="1" x14ac:dyDescent="0.2"/>
    <row r="399" spans="1:14" hidden="1" x14ac:dyDescent="0.2">
      <c r="J399" s="43"/>
      <c r="K399" s="44"/>
      <c r="L399" s="69"/>
      <c r="M399" s="53" t="s">
        <v>123</v>
      </c>
    </row>
    <row r="400" spans="1:14" hidden="1" x14ac:dyDescent="0.2">
      <c r="J400" s="39"/>
      <c r="K400" s="46"/>
      <c r="L400" s="68"/>
    </row>
    <row r="401" spans="1:14" hidden="1" x14ac:dyDescent="0.2">
      <c r="A401" s="61" t="s">
        <v>129</v>
      </c>
      <c r="B401" s="60"/>
      <c r="C401" s="62">
        <f>SUM(C402:C419)</f>
        <v>1056</v>
      </c>
      <c r="D401" s="62">
        <f>SUM(D402:D419)</f>
        <v>1950</v>
      </c>
      <c r="E401" s="62">
        <f>SUM(E402:E419)</f>
        <v>1925</v>
      </c>
      <c r="F401" s="63"/>
      <c r="G401" s="63"/>
      <c r="H401" s="63"/>
      <c r="I401" s="52" t="e">
        <f>H401/G401*100</f>
        <v>#DIV/0!</v>
      </c>
      <c r="J401" s="63"/>
      <c r="K401" s="59"/>
      <c r="L401" s="68"/>
    </row>
    <row r="402" spans="1:14" hidden="1" x14ac:dyDescent="0.2">
      <c r="A402" s="49">
        <v>632001</v>
      </c>
      <c r="C402">
        <v>165</v>
      </c>
      <c r="D402">
        <v>285</v>
      </c>
      <c r="E402">
        <v>200</v>
      </c>
      <c r="I402" s="52">
        <v>0</v>
      </c>
    </row>
    <row r="403" spans="1:14" hidden="1" x14ac:dyDescent="0.2">
      <c r="A403" s="49">
        <v>632002</v>
      </c>
      <c r="C403">
        <v>4</v>
      </c>
      <c r="D403">
        <v>15</v>
      </c>
      <c r="E403">
        <v>15</v>
      </c>
      <c r="I403" s="52">
        <v>0</v>
      </c>
    </row>
    <row r="404" spans="1:14" hidden="1" x14ac:dyDescent="0.2">
      <c r="A404" s="49">
        <v>632003</v>
      </c>
      <c r="C404">
        <v>15</v>
      </c>
      <c r="D404">
        <v>20</v>
      </c>
      <c r="E404">
        <v>20</v>
      </c>
      <c r="I404" s="52" t="e">
        <f>H404/G404*100</f>
        <v>#DIV/0!</v>
      </c>
    </row>
    <row r="405" spans="1:14" hidden="1" x14ac:dyDescent="0.2">
      <c r="A405" s="49">
        <v>633001</v>
      </c>
      <c r="I405" s="52" t="e">
        <f>H405/G405*100</f>
        <v>#DIV/0!</v>
      </c>
    </row>
    <row r="406" spans="1:14" s="53" customFormat="1" hidden="1" x14ac:dyDescent="0.2">
      <c r="A406" s="49"/>
      <c r="B406" s="50"/>
      <c r="C406"/>
      <c r="D406"/>
      <c r="E406"/>
      <c r="F406" s="50"/>
      <c r="G406" s="51"/>
      <c r="H406" s="50"/>
      <c r="I406" s="52"/>
      <c r="K406" s="54"/>
      <c r="N406"/>
    </row>
    <row r="407" spans="1:14" s="53" customFormat="1" hidden="1" x14ac:dyDescent="0.2">
      <c r="A407" s="49">
        <v>633006</v>
      </c>
      <c r="B407" s="50"/>
      <c r="C407">
        <v>826</v>
      </c>
      <c r="D407">
        <v>659</v>
      </c>
      <c r="E407">
        <v>810</v>
      </c>
      <c r="F407" s="50"/>
      <c r="G407" s="51"/>
      <c r="H407" s="50"/>
      <c r="I407" s="52" t="e">
        <f>H407/G407*100</f>
        <v>#DIV/0!</v>
      </c>
      <c r="K407" s="67"/>
      <c r="L407" s="68"/>
      <c r="N407"/>
    </row>
    <row r="408" spans="1:14" s="53" customFormat="1" hidden="1" x14ac:dyDescent="0.2">
      <c r="A408" s="74">
        <v>633006111</v>
      </c>
      <c r="B408" s="50"/>
      <c r="C408"/>
      <c r="D408">
        <v>180</v>
      </c>
      <c r="E408"/>
      <c r="F408" s="50"/>
      <c r="G408" s="51"/>
      <c r="H408" s="50"/>
      <c r="I408" s="52">
        <v>0</v>
      </c>
      <c r="K408" s="54"/>
      <c r="N408"/>
    </row>
    <row r="409" spans="1:14" s="53" customFormat="1" hidden="1" x14ac:dyDescent="0.2">
      <c r="A409" s="74" t="s">
        <v>141</v>
      </c>
      <c r="B409" s="50"/>
      <c r="C409"/>
      <c r="D409"/>
      <c r="E409"/>
      <c r="F409" s="50"/>
      <c r="G409" s="51"/>
      <c r="H409" s="50"/>
      <c r="I409" s="52">
        <v>0</v>
      </c>
      <c r="K409" s="54"/>
      <c r="N409"/>
    </row>
    <row r="410" spans="1:14" s="53" customFormat="1" hidden="1" x14ac:dyDescent="0.2">
      <c r="A410" s="74">
        <v>636001</v>
      </c>
      <c r="B410" s="50"/>
      <c r="C410"/>
      <c r="D410"/>
      <c r="E410"/>
      <c r="F410" s="50"/>
      <c r="G410" s="51"/>
      <c r="H410" s="50"/>
      <c r="I410" s="52">
        <v>0</v>
      </c>
      <c r="K410" s="54"/>
      <c r="N410"/>
    </row>
    <row r="411" spans="1:14" s="53" customFormat="1" hidden="1" x14ac:dyDescent="0.2">
      <c r="A411" s="74">
        <v>633016</v>
      </c>
      <c r="B411" s="50"/>
      <c r="C411"/>
      <c r="D411"/>
      <c r="E411"/>
      <c r="F411" s="50"/>
      <c r="G411" s="51"/>
      <c r="H411" s="50"/>
      <c r="I411" s="52">
        <v>0</v>
      </c>
      <c r="K411" s="54"/>
      <c r="N411"/>
    </row>
    <row r="412" spans="1:14" s="53" customFormat="1" hidden="1" x14ac:dyDescent="0.2">
      <c r="A412" s="74">
        <v>634004</v>
      </c>
      <c r="B412" s="50"/>
      <c r="C412"/>
      <c r="D412"/>
      <c r="E412"/>
      <c r="F412" s="50"/>
      <c r="G412" s="51"/>
      <c r="H412" s="50"/>
      <c r="I412" s="52">
        <v>0</v>
      </c>
      <c r="K412" s="54"/>
      <c r="N412"/>
    </row>
    <row r="413" spans="1:14" s="53" customFormat="1" hidden="1" x14ac:dyDescent="0.2">
      <c r="A413" s="74">
        <v>635006</v>
      </c>
      <c r="B413" s="50"/>
      <c r="C413"/>
      <c r="D413"/>
      <c r="E413"/>
      <c r="F413" s="50"/>
      <c r="G413" s="51"/>
      <c r="H413" s="50"/>
      <c r="I413" s="52">
        <v>0</v>
      </c>
      <c r="K413" s="54"/>
      <c r="N413"/>
    </row>
    <row r="414" spans="1:14" s="53" customFormat="1" hidden="1" x14ac:dyDescent="0.2">
      <c r="A414" s="49">
        <v>636001</v>
      </c>
      <c r="B414" s="50"/>
      <c r="C414">
        <v>2</v>
      </c>
      <c r="D414">
        <v>546</v>
      </c>
      <c r="E414">
        <v>620</v>
      </c>
      <c r="F414" s="50"/>
      <c r="G414" s="51"/>
      <c r="H414" s="50"/>
      <c r="I414" s="52" t="e">
        <f>H414/G414*100</f>
        <v>#DIV/0!</v>
      </c>
      <c r="K414" s="54"/>
      <c r="N414"/>
    </row>
    <row r="415" spans="1:14" s="53" customFormat="1" hidden="1" x14ac:dyDescent="0.2">
      <c r="A415" s="49">
        <v>637005</v>
      </c>
      <c r="B415" s="50"/>
      <c r="C415">
        <v>4</v>
      </c>
      <c r="D415">
        <v>5</v>
      </c>
      <c r="E415">
        <v>10</v>
      </c>
      <c r="F415" s="50"/>
      <c r="G415" s="51"/>
      <c r="H415" s="50"/>
      <c r="I415" s="52"/>
      <c r="K415" s="54"/>
      <c r="N415"/>
    </row>
    <row r="416" spans="1:14" s="53" customFormat="1" hidden="1" x14ac:dyDescent="0.2">
      <c r="A416" s="49">
        <v>637012</v>
      </c>
      <c r="B416" s="50"/>
      <c r="C416"/>
      <c r="D416"/>
      <c r="E416"/>
      <c r="F416" s="50"/>
      <c r="G416" s="51"/>
      <c r="H416" s="50"/>
      <c r="I416" s="52" t="e">
        <f>H416/G416*100</f>
        <v>#DIV/0!</v>
      </c>
      <c r="K416" s="54"/>
      <c r="N416"/>
    </row>
    <row r="417" spans="1:14" s="53" customFormat="1" hidden="1" x14ac:dyDescent="0.2">
      <c r="A417" s="49">
        <v>637014</v>
      </c>
      <c r="B417" s="50"/>
      <c r="C417">
        <v>15</v>
      </c>
      <c r="D417">
        <v>15</v>
      </c>
      <c r="E417">
        <v>20</v>
      </c>
      <c r="F417" s="50"/>
      <c r="G417" s="51"/>
      <c r="H417" s="50"/>
      <c r="I417" s="52" t="e">
        <f>H417/G417*100</f>
        <v>#DIV/0!</v>
      </c>
      <c r="K417" s="54"/>
      <c r="N417"/>
    </row>
    <row r="418" spans="1:14" s="53" customFormat="1" hidden="1" x14ac:dyDescent="0.2">
      <c r="A418" s="49">
        <v>637016</v>
      </c>
      <c r="B418" s="50"/>
      <c r="C418">
        <v>6</v>
      </c>
      <c r="D418">
        <v>8</v>
      </c>
      <c r="E418">
        <v>10</v>
      </c>
      <c r="F418" s="50"/>
      <c r="G418" s="51"/>
      <c r="H418" s="50"/>
      <c r="I418" s="52" t="e">
        <f>H418/G418*100</f>
        <v>#DIV/0!</v>
      </c>
      <c r="K418" s="54"/>
      <c r="N418"/>
    </row>
    <row r="419" spans="1:14" s="53" customFormat="1" hidden="1" x14ac:dyDescent="0.2">
      <c r="A419" s="49">
        <v>637027</v>
      </c>
      <c r="B419" s="50"/>
      <c r="C419">
        <v>19</v>
      </c>
      <c r="D419">
        <v>217</v>
      </c>
      <c r="E419">
        <v>220</v>
      </c>
      <c r="F419" s="50"/>
      <c r="G419" s="51"/>
      <c r="H419" s="50"/>
      <c r="I419" s="52" t="e">
        <f>H419/G419*100</f>
        <v>#DIV/0!</v>
      </c>
      <c r="K419" s="67"/>
      <c r="L419" s="68"/>
      <c r="N419"/>
    </row>
    <row r="420" spans="1:14" s="53" customFormat="1" hidden="1" x14ac:dyDescent="0.2">
      <c r="A420" s="49"/>
      <c r="B420" s="50"/>
      <c r="C420"/>
      <c r="D420"/>
      <c r="E420"/>
      <c r="F420" s="50"/>
      <c r="G420" s="51"/>
      <c r="H420" s="50"/>
      <c r="I420" s="52"/>
      <c r="K420" s="54"/>
      <c r="N420"/>
    </row>
    <row r="421" spans="1:14" s="53" customFormat="1" hidden="1" x14ac:dyDescent="0.2">
      <c r="A421" s="49" t="s">
        <v>14</v>
      </c>
      <c r="B421" s="50"/>
      <c r="C421"/>
      <c r="D421"/>
      <c r="E421"/>
      <c r="F421" s="50"/>
      <c r="G421" s="51"/>
      <c r="H421" s="50"/>
      <c r="I421" s="52"/>
      <c r="K421" s="54"/>
      <c r="N421"/>
    </row>
    <row r="422" spans="1:14" s="53" customFormat="1" x14ac:dyDescent="0.2">
      <c r="A422" s="49">
        <v>630.64</v>
      </c>
      <c r="B422" s="50" t="s">
        <v>142</v>
      </c>
      <c r="C422"/>
      <c r="D422"/>
      <c r="E422"/>
      <c r="F422" s="50">
        <v>0</v>
      </c>
      <c r="G422" s="51">
        <v>10</v>
      </c>
      <c r="H422" s="50">
        <v>0</v>
      </c>
      <c r="I422" s="52">
        <f>H422/G422*100</f>
        <v>0</v>
      </c>
      <c r="K422" s="54"/>
      <c r="N422"/>
    </row>
    <row r="423" spans="1:14" s="53" customFormat="1" hidden="1" x14ac:dyDescent="0.2">
      <c r="A423" s="49"/>
      <c r="B423" s="50"/>
      <c r="C423"/>
      <c r="D423"/>
      <c r="E423"/>
      <c r="F423" s="50"/>
      <c r="G423" s="51"/>
      <c r="H423" s="50"/>
      <c r="I423" s="52"/>
      <c r="K423" s="54"/>
      <c r="N423"/>
    </row>
    <row r="424" spans="1:14" s="53" customFormat="1" hidden="1" x14ac:dyDescent="0.2">
      <c r="A424" s="49"/>
      <c r="B424" s="50"/>
      <c r="C424"/>
      <c r="D424"/>
      <c r="E424"/>
      <c r="F424" s="50"/>
      <c r="G424" s="51"/>
      <c r="H424" s="50"/>
      <c r="I424" s="52"/>
      <c r="K424" s="54"/>
      <c r="N424"/>
    </row>
    <row r="425" spans="1:14" s="53" customFormat="1" hidden="1" x14ac:dyDescent="0.2">
      <c r="A425" s="38"/>
      <c r="B425" s="39"/>
      <c r="C425" s="40"/>
      <c r="D425" s="39"/>
      <c r="E425" s="39"/>
      <c r="F425" s="39"/>
      <c r="G425" s="41"/>
      <c r="H425" s="39"/>
      <c r="I425" s="42"/>
      <c r="K425" s="54"/>
      <c r="N425"/>
    </row>
    <row r="426" spans="1:14" s="53" customFormat="1" hidden="1" x14ac:dyDescent="0.2">
      <c r="A426" s="38"/>
      <c r="B426" s="39"/>
      <c r="C426" s="40"/>
      <c r="D426" s="39"/>
      <c r="E426" s="39"/>
      <c r="F426" s="39"/>
      <c r="G426" s="41"/>
      <c r="H426" s="39"/>
      <c r="I426" s="42"/>
      <c r="K426" s="54"/>
      <c r="N426"/>
    </row>
    <row r="427" spans="1:14" s="53" customFormat="1" x14ac:dyDescent="0.2">
      <c r="A427" s="56"/>
      <c r="B427" s="57"/>
      <c r="C427" s="58"/>
      <c r="D427" s="58"/>
      <c r="E427" s="58"/>
      <c r="F427" s="57"/>
      <c r="G427" s="63"/>
      <c r="H427" s="57"/>
      <c r="I427" s="76"/>
      <c r="K427" s="54"/>
      <c r="N427"/>
    </row>
    <row r="428" spans="1:14" s="53" customFormat="1" x14ac:dyDescent="0.2">
      <c r="A428" s="56" t="s">
        <v>143</v>
      </c>
      <c r="B428" s="57" t="s">
        <v>144</v>
      </c>
      <c r="C428" s="72">
        <f>SUM(C429:C434)+SUM(C439:C444)</f>
        <v>4263</v>
      </c>
      <c r="D428" s="72">
        <f>SUM(D429:D434)+SUM(D439:D444)</f>
        <v>1590</v>
      </c>
      <c r="E428" s="72">
        <f>SUM(E429:E434)+SUM(E439:E444)</f>
        <v>4325</v>
      </c>
      <c r="F428" s="59">
        <f>SUM(F429:F433)+SUM(F437:F444)</f>
        <v>47.260000000000005</v>
      </c>
      <c r="G428" s="59">
        <f>SUM(G429:G433)+SUM(G437:G444)</f>
        <v>221.29</v>
      </c>
      <c r="H428" s="59">
        <f>SUM(H429:H433)+SUM(H437:H444)</f>
        <v>39.35</v>
      </c>
      <c r="I428" s="52">
        <f t="shared" ref="I428:I434" si="24">H428/G428*100</f>
        <v>17.782095892268064</v>
      </c>
      <c r="J428" s="63"/>
      <c r="K428" s="59"/>
      <c r="L428" s="68"/>
      <c r="N428"/>
    </row>
    <row r="429" spans="1:14" s="53" customFormat="1" x14ac:dyDescent="0.2">
      <c r="A429" s="49">
        <v>610</v>
      </c>
      <c r="B429" s="50" t="s">
        <v>107</v>
      </c>
      <c r="C429">
        <v>1010</v>
      </c>
      <c r="D429">
        <v>1073</v>
      </c>
      <c r="E429">
        <v>1200</v>
      </c>
      <c r="F429" s="50">
        <v>24.11</v>
      </c>
      <c r="G429" s="51">
        <v>92.8</v>
      </c>
      <c r="H429" s="50">
        <v>21.92</v>
      </c>
      <c r="I429" s="52">
        <f t="shared" si="24"/>
        <v>23.620689655172416</v>
      </c>
      <c r="K429" s="54"/>
      <c r="N429"/>
    </row>
    <row r="430" spans="1:14" s="53" customFormat="1" x14ac:dyDescent="0.2">
      <c r="A430" s="49">
        <v>620</v>
      </c>
      <c r="B430" s="50" t="s">
        <v>46</v>
      </c>
      <c r="C430">
        <v>357</v>
      </c>
      <c r="D430">
        <v>397</v>
      </c>
      <c r="E430">
        <v>420</v>
      </c>
      <c r="F430" s="50">
        <v>8.18</v>
      </c>
      <c r="G430" s="51">
        <v>31.5</v>
      </c>
      <c r="H430" s="50">
        <v>7.41</v>
      </c>
      <c r="I430" s="52">
        <f t="shared" si="24"/>
        <v>23.523809523809526</v>
      </c>
      <c r="K430" s="54"/>
      <c r="N430"/>
    </row>
    <row r="431" spans="1:14" s="53" customFormat="1" x14ac:dyDescent="0.2">
      <c r="A431" s="49">
        <v>633</v>
      </c>
      <c r="B431" s="50" t="s">
        <v>145</v>
      </c>
      <c r="C431"/>
      <c r="D431"/>
      <c r="E431"/>
      <c r="F431" s="50">
        <v>14.31</v>
      </c>
      <c r="G431" s="51">
        <v>91.39</v>
      </c>
      <c r="H431" s="50">
        <v>9.5500000000000007</v>
      </c>
      <c r="I431" s="52">
        <f t="shared" si="24"/>
        <v>10.449720976036767</v>
      </c>
      <c r="K431" s="54"/>
      <c r="N431"/>
    </row>
    <row r="432" spans="1:14" s="53" customFormat="1" x14ac:dyDescent="0.2">
      <c r="A432" s="49">
        <v>635</v>
      </c>
      <c r="B432" s="50" t="s">
        <v>130</v>
      </c>
      <c r="C432">
        <v>40</v>
      </c>
      <c r="D432">
        <v>85</v>
      </c>
      <c r="E432">
        <v>65</v>
      </c>
      <c r="F432" s="50">
        <v>0.03</v>
      </c>
      <c r="G432" s="51">
        <v>0</v>
      </c>
      <c r="H432" s="50">
        <v>0</v>
      </c>
      <c r="I432" s="52">
        <v>0</v>
      </c>
      <c r="K432" s="67"/>
      <c r="L432" s="68"/>
      <c r="N432"/>
    </row>
    <row r="433" spans="1:14" s="53" customFormat="1" x14ac:dyDescent="0.2">
      <c r="A433" s="49">
        <v>637</v>
      </c>
      <c r="B433" s="50" t="s">
        <v>42</v>
      </c>
      <c r="C433">
        <v>9</v>
      </c>
      <c r="D433">
        <v>11</v>
      </c>
      <c r="E433">
        <v>15</v>
      </c>
      <c r="F433" s="50">
        <v>0.63</v>
      </c>
      <c r="G433" s="51">
        <v>5</v>
      </c>
      <c r="H433" s="50">
        <v>0.47</v>
      </c>
      <c r="I433" s="52">
        <f t="shared" si="24"/>
        <v>9.4</v>
      </c>
      <c r="K433" s="54"/>
      <c r="N433"/>
    </row>
    <row r="434" spans="1:14" s="53" customFormat="1" hidden="1" x14ac:dyDescent="0.2">
      <c r="A434" s="49">
        <v>635006</v>
      </c>
      <c r="B434" s="50" t="s">
        <v>146</v>
      </c>
      <c r="C434">
        <v>27</v>
      </c>
      <c r="D434"/>
      <c r="E434">
        <v>0</v>
      </c>
      <c r="F434" s="50"/>
      <c r="G434" s="51"/>
      <c r="H434" s="50"/>
      <c r="I434" s="52" t="e">
        <f t="shared" si="24"/>
        <v>#DIV/0!</v>
      </c>
      <c r="K434" s="54"/>
      <c r="N434"/>
    </row>
    <row r="435" spans="1:14" s="53" customFormat="1" hidden="1" x14ac:dyDescent="0.2">
      <c r="A435" s="38" t="s">
        <v>3</v>
      </c>
      <c r="B435" s="39" t="s">
        <v>4</v>
      </c>
      <c r="C435" s="40" t="s">
        <v>5</v>
      </c>
      <c r="D435" s="39" t="s">
        <v>6</v>
      </c>
      <c r="E435" s="39" t="s">
        <v>7</v>
      </c>
      <c r="F435" s="39"/>
      <c r="G435" s="41"/>
      <c r="H435" s="39"/>
      <c r="I435" s="42"/>
      <c r="K435" s="54"/>
      <c r="N435"/>
    </row>
    <row r="436" spans="1:14" s="53" customFormat="1" hidden="1" x14ac:dyDescent="0.2">
      <c r="A436" s="38" t="s">
        <v>51</v>
      </c>
      <c r="B436" s="39"/>
      <c r="C436" s="40">
        <v>2005</v>
      </c>
      <c r="D436" s="39">
        <v>2006</v>
      </c>
      <c r="E436" s="39">
        <v>2007</v>
      </c>
      <c r="F436" s="39"/>
      <c r="G436" s="41"/>
      <c r="H436" s="39"/>
      <c r="I436" s="42"/>
      <c r="K436" s="54"/>
      <c r="N436"/>
    </row>
    <row r="437" spans="1:14" s="53" customFormat="1" x14ac:dyDescent="0.2">
      <c r="A437" s="49">
        <v>642</v>
      </c>
      <c r="B437" s="50" t="s">
        <v>136</v>
      </c>
      <c r="C437"/>
      <c r="D437"/>
      <c r="E437"/>
      <c r="F437" s="50">
        <v>0</v>
      </c>
      <c r="G437" s="51">
        <v>0.6</v>
      </c>
      <c r="H437" s="50">
        <v>0</v>
      </c>
      <c r="I437" s="52">
        <f>H437/G437*100</f>
        <v>0</v>
      </c>
      <c r="K437" s="54"/>
      <c r="N437"/>
    </row>
    <row r="438" spans="1:14" s="53" customFormat="1" hidden="1" x14ac:dyDescent="0.2">
      <c r="A438" s="49"/>
      <c r="B438" s="50"/>
      <c r="C438"/>
      <c r="D438"/>
      <c r="E438"/>
      <c r="F438" s="50"/>
      <c r="G438" s="51"/>
      <c r="H438" s="50"/>
      <c r="I438" s="52" t="e">
        <f>H438/G438*100</f>
        <v>#DIV/0!</v>
      </c>
      <c r="K438" s="54"/>
      <c r="N438"/>
    </row>
    <row r="439" spans="1:14" s="53" customFormat="1" hidden="1" x14ac:dyDescent="0.2">
      <c r="A439" s="49"/>
      <c r="B439" s="50"/>
      <c r="C439">
        <v>21</v>
      </c>
      <c r="D439"/>
      <c r="E439">
        <v>0</v>
      </c>
      <c r="F439" s="50"/>
      <c r="G439" s="51"/>
      <c r="H439" s="50"/>
      <c r="I439" s="52">
        <v>0</v>
      </c>
      <c r="K439" s="54"/>
      <c r="N439"/>
    </row>
    <row r="440" spans="1:14" s="53" customFormat="1" hidden="1" x14ac:dyDescent="0.2">
      <c r="A440" s="49"/>
      <c r="B440" s="50"/>
      <c r="C440">
        <v>9</v>
      </c>
      <c r="D440">
        <v>11</v>
      </c>
      <c r="E440">
        <v>15</v>
      </c>
      <c r="F440" s="50"/>
      <c r="G440" s="51"/>
      <c r="H440" s="50"/>
      <c r="I440" s="52" t="e">
        <f>H440/G440*100</f>
        <v>#DIV/0!</v>
      </c>
      <c r="K440" s="54"/>
      <c r="N440"/>
    </row>
    <row r="441" spans="1:14" s="53" customFormat="1" hidden="1" x14ac:dyDescent="0.2">
      <c r="A441" s="49"/>
      <c r="B441" s="50"/>
      <c r="C441">
        <v>6</v>
      </c>
      <c r="D441">
        <v>7</v>
      </c>
      <c r="E441">
        <v>10</v>
      </c>
      <c r="F441" s="50"/>
      <c r="G441" s="51"/>
      <c r="H441" s="50"/>
      <c r="I441" s="52" t="e">
        <f>H441/G441*100</f>
        <v>#DIV/0!</v>
      </c>
      <c r="K441" s="54"/>
      <c r="N441"/>
    </row>
    <row r="442" spans="1:14" s="53" customFormat="1" hidden="1" x14ac:dyDescent="0.2">
      <c r="A442" s="49"/>
      <c r="B442" s="50"/>
      <c r="C442">
        <v>2775</v>
      </c>
      <c r="D442">
        <v>0</v>
      </c>
      <c r="E442">
        <v>2140</v>
      </c>
      <c r="F442" s="50"/>
      <c r="G442" s="51"/>
      <c r="H442" s="50"/>
      <c r="I442" s="52"/>
      <c r="K442" s="54"/>
      <c r="N442"/>
    </row>
    <row r="443" spans="1:14" s="53" customFormat="1" hidden="1" x14ac:dyDescent="0.2">
      <c r="A443" s="49"/>
      <c r="B443" s="50"/>
      <c r="C443"/>
      <c r="D443">
        <v>0</v>
      </c>
      <c r="E443">
        <v>450</v>
      </c>
      <c r="F443" s="50"/>
      <c r="G443" s="51"/>
      <c r="H443" s="50"/>
      <c r="I443" s="52"/>
      <c r="K443" s="54"/>
      <c r="N443"/>
    </row>
    <row r="444" spans="1:14" s="53" customFormat="1" hidden="1" x14ac:dyDescent="0.2">
      <c r="A444" s="49"/>
      <c r="B444" s="50"/>
      <c r="C444">
        <v>9</v>
      </c>
      <c r="D444">
        <v>6</v>
      </c>
      <c r="E444">
        <v>10</v>
      </c>
      <c r="F444" s="50"/>
      <c r="G444" s="51"/>
      <c r="H444" s="50"/>
      <c r="I444" s="52" t="e">
        <f>H444/G444*100</f>
        <v>#DIV/0!</v>
      </c>
      <c r="K444" s="54"/>
      <c r="N444"/>
    </row>
    <row r="445" spans="1:14" s="53" customFormat="1" hidden="1" x14ac:dyDescent="0.2">
      <c r="A445" s="49"/>
      <c r="B445" s="50"/>
      <c r="C445"/>
      <c r="D445"/>
      <c r="E445"/>
      <c r="F445" s="50"/>
      <c r="G445" s="51"/>
      <c r="H445" s="50"/>
      <c r="I445" s="52"/>
      <c r="K445" s="54"/>
      <c r="N445"/>
    </row>
    <row r="446" spans="1:14" s="53" customFormat="1" hidden="1" x14ac:dyDescent="0.2">
      <c r="A446" s="38"/>
      <c r="B446" s="39"/>
      <c r="C446" s="40"/>
      <c r="D446" s="39"/>
      <c r="E446" s="39"/>
      <c r="F446" s="39"/>
      <c r="G446" s="41"/>
      <c r="H446" s="39"/>
      <c r="I446" s="42"/>
      <c r="K446" s="54"/>
      <c r="N446"/>
    </row>
    <row r="447" spans="1:14" s="53" customFormat="1" hidden="1" x14ac:dyDescent="0.2">
      <c r="A447" s="38"/>
      <c r="B447" s="39"/>
      <c r="C447" s="40"/>
      <c r="D447" s="39"/>
      <c r="E447" s="39"/>
      <c r="F447" s="39"/>
      <c r="G447" s="41"/>
      <c r="H447" s="39"/>
      <c r="I447" s="42"/>
      <c r="K447" s="54"/>
      <c r="N447"/>
    </row>
    <row r="448" spans="1:14" s="53" customFormat="1" hidden="1" x14ac:dyDescent="0.2">
      <c r="A448" s="56"/>
      <c r="B448" s="57"/>
      <c r="C448" s="58"/>
      <c r="D448" s="58"/>
      <c r="E448" s="58"/>
      <c r="F448" s="57"/>
      <c r="G448" s="63"/>
      <c r="H448" s="57"/>
      <c r="I448" s="76"/>
      <c r="K448" s="54"/>
      <c r="N448"/>
    </row>
    <row r="449" spans="1:14" s="53" customFormat="1" hidden="1" x14ac:dyDescent="0.2">
      <c r="A449" s="38"/>
      <c r="B449" s="39"/>
      <c r="C449" s="40"/>
      <c r="D449" s="39"/>
      <c r="E449" s="39"/>
      <c r="F449" s="39"/>
      <c r="G449" s="41"/>
      <c r="H449" s="39"/>
      <c r="I449" s="42"/>
      <c r="K449" s="54"/>
      <c r="N449"/>
    </row>
    <row r="450" spans="1:14" s="53" customFormat="1" hidden="1" x14ac:dyDescent="0.2">
      <c r="A450" s="38"/>
      <c r="B450" s="39"/>
      <c r="C450" s="40"/>
      <c r="D450" s="39"/>
      <c r="E450" s="39"/>
      <c r="F450" s="39"/>
      <c r="G450" s="41"/>
      <c r="H450" s="39"/>
      <c r="I450" s="42"/>
      <c r="K450" s="54"/>
      <c r="N450"/>
    </row>
    <row r="451" spans="1:14" s="53" customFormat="1" x14ac:dyDescent="0.2">
      <c r="A451" s="38" t="s">
        <v>3</v>
      </c>
      <c r="B451" s="39" t="s">
        <v>4</v>
      </c>
      <c r="C451" s="40" t="s">
        <v>5</v>
      </c>
      <c r="D451" s="39" t="s">
        <v>6</v>
      </c>
      <c r="E451" s="39" t="s">
        <v>7</v>
      </c>
      <c r="F451" s="39" t="s">
        <v>8</v>
      </c>
      <c r="G451" s="41" t="s">
        <v>9</v>
      </c>
      <c r="H451" s="39" t="s">
        <v>8</v>
      </c>
      <c r="I451" s="42" t="s">
        <v>10</v>
      </c>
      <c r="J451" s="43"/>
      <c r="K451" s="44"/>
      <c r="N451"/>
    </row>
    <row r="452" spans="1:14" s="53" customFormat="1" x14ac:dyDescent="0.2">
      <c r="A452" s="38">
        <v>0</v>
      </c>
      <c r="B452" s="39"/>
      <c r="C452" s="40">
        <v>2005</v>
      </c>
      <c r="D452" s="39" t="s">
        <v>12</v>
      </c>
      <c r="E452" s="39">
        <v>2007</v>
      </c>
      <c r="F452" s="39" t="s">
        <v>205</v>
      </c>
      <c r="G452" s="41" t="s">
        <v>206</v>
      </c>
      <c r="H452" s="39" t="s">
        <v>207</v>
      </c>
      <c r="I452" s="42" t="s">
        <v>13</v>
      </c>
      <c r="J452" s="39"/>
      <c r="K452" s="46"/>
      <c r="N452"/>
    </row>
    <row r="453" spans="1:14" s="53" customFormat="1" x14ac:dyDescent="0.2">
      <c r="A453" s="56" t="s">
        <v>147</v>
      </c>
      <c r="B453" s="57" t="s">
        <v>148</v>
      </c>
      <c r="C453" s="58">
        <f>SUM(C454:C459)+C464</f>
        <v>756</v>
      </c>
      <c r="D453" s="58">
        <f>SUM(D454:D459)+D464</f>
        <v>822</v>
      </c>
      <c r="E453" s="58">
        <f>SUM(E454:E459)+E464</f>
        <v>837</v>
      </c>
      <c r="F453" s="59">
        <f>F456+F457+F459+F464+F477+F478+F479</f>
        <v>75.55</v>
      </c>
      <c r="G453" s="59">
        <f>SUM(G456:G479)</f>
        <v>281.76</v>
      </c>
      <c r="H453" s="59">
        <f>H456+H457+H459+H464+H477+H478+H479</f>
        <v>60.4</v>
      </c>
      <c r="I453" s="52">
        <v>0</v>
      </c>
      <c r="J453" s="63"/>
      <c r="K453" s="59"/>
      <c r="L453" s="68"/>
      <c r="N453"/>
    </row>
    <row r="454" spans="1:14" s="53" customFormat="1" hidden="1" x14ac:dyDescent="0.2">
      <c r="A454" s="49">
        <v>610</v>
      </c>
      <c r="B454" s="50" t="s">
        <v>149</v>
      </c>
      <c r="C454">
        <v>54</v>
      </c>
      <c r="D454">
        <v>50</v>
      </c>
      <c r="E454">
        <v>50</v>
      </c>
      <c r="F454" s="50"/>
      <c r="G454" s="51"/>
      <c r="H454" s="50"/>
      <c r="I454" s="52">
        <v>0</v>
      </c>
      <c r="K454" s="54"/>
      <c r="N454"/>
    </row>
    <row r="455" spans="1:14" s="53" customFormat="1" hidden="1" x14ac:dyDescent="0.2">
      <c r="A455" s="49">
        <v>620</v>
      </c>
      <c r="B455" s="50" t="s">
        <v>150</v>
      </c>
      <c r="C455">
        <v>19</v>
      </c>
      <c r="D455">
        <v>20</v>
      </c>
      <c r="E455">
        <v>20</v>
      </c>
      <c r="F455" s="50"/>
      <c r="G455" s="51"/>
      <c r="H455" s="50"/>
      <c r="I455" s="52">
        <v>0</v>
      </c>
      <c r="K455" s="54"/>
      <c r="N455"/>
    </row>
    <row r="456" spans="1:14" s="53" customFormat="1" x14ac:dyDescent="0.2">
      <c r="A456" s="49">
        <v>610</v>
      </c>
      <c r="B456" s="50" t="s">
        <v>107</v>
      </c>
      <c r="C456" s="50" t="s">
        <v>107</v>
      </c>
      <c r="D456">
        <v>5</v>
      </c>
      <c r="E456">
        <v>5</v>
      </c>
      <c r="F456" s="50">
        <v>46.66</v>
      </c>
      <c r="G456" s="51">
        <v>162.52000000000001</v>
      </c>
      <c r="H456" s="50">
        <v>35.020000000000003</v>
      </c>
      <c r="I456" s="52">
        <f>H456/G456*100</f>
        <v>21.548117154811717</v>
      </c>
      <c r="K456" s="54"/>
      <c r="N456"/>
    </row>
    <row r="457" spans="1:14" x14ac:dyDescent="0.2">
      <c r="A457" s="49">
        <v>620</v>
      </c>
      <c r="B457" s="50" t="s">
        <v>128</v>
      </c>
      <c r="F457" s="50">
        <v>15.93</v>
      </c>
      <c r="G457" s="51">
        <v>54.29</v>
      </c>
      <c r="H457" s="50">
        <v>12.57</v>
      </c>
      <c r="I457" s="52">
        <f>H457/G457*100</f>
        <v>23.15343525511144</v>
      </c>
    </row>
    <row r="458" spans="1:14" hidden="1" x14ac:dyDescent="0.2">
      <c r="C458">
        <v>13</v>
      </c>
      <c r="I458" s="52" t="s">
        <v>14</v>
      </c>
    </row>
    <row r="459" spans="1:14" x14ac:dyDescent="0.2">
      <c r="A459" s="49">
        <v>632</v>
      </c>
      <c r="B459" s="50" t="s">
        <v>115</v>
      </c>
      <c r="C459">
        <v>493</v>
      </c>
      <c r="D459">
        <v>600</v>
      </c>
      <c r="E459">
        <v>600</v>
      </c>
      <c r="F459" s="50">
        <v>2.76</v>
      </c>
      <c r="G459" s="51">
        <v>12.25</v>
      </c>
      <c r="H459" s="50">
        <v>2.2200000000000002</v>
      </c>
      <c r="I459" s="52">
        <f>H459/G459*100</f>
        <v>18.122448979591837</v>
      </c>
    </row>
    <row r="460" spans="1:14" hidden="1" x14ac:dyDescent="0.2">
      <c r="A460" s="38" t="s">
        <v>3</v>
      </c>
      <c r="B460" s="39" t="s">
        <v>4</v>
      </c>
      <c r="C460" s="40" t="s">
        <v>5</v>
      </c>
      <c r="D460" s="39" t="s">
        <v>6</v>
      </c>
      <c r="E460" s="39" t="s">
        <v>7</v>
      </c>
      <c r="F460" s="39"/>
      <c r="G460" s="41"/>
      <c r="H460" s="39"/>
      <c r="I460" s="42" t="s">
        <v>10</v>
      </c>
      <c r="J460" s="43"/>
      <c r="K460" s="44"/>
      <c r="L460" s="69"/>
      <c r="M460" s="53" t="s">
        <v>123</v>
      </c>
    </row>
    <row r="461" spans="1:14" hidden="1" x14ac:dyDescent="0.2">
      <c r="A461" s="38" t="s">
        <v>51</v>
      </c>
      <c r="B461" s="39"/>
      <c r="C461" s="40">
        <v>2005</v>
      </c>
      <c r="D461" s="39" t="s">
        <v>12</v>
      </c>
      <c r="E461" s="39">
        <v>2007</v>
      </c>
      <c r="F461" s="39"/>
      <c r="G461" s="41"/>
      <c r="H461" s="39"/>
      <c r="I461" s="42" t="s">
        <v>13</v>
      </c>
      <c r="J461" s="39"/>
      <c r="K461" s="46"/>
      <c r="L461" s="68"/>
    </row>
    <row r="462" spans="1:14" hidden="1" x14ac:dyDescent="0.2">
      <c r="A462" s="38"/>
      <c r="B462" s="39"/>
      <c r="C462" s="40"/>
      <c r="D462" s="39"/>
      <c r="E462" s="39"/>
      <c r="F462" s="39"/>
      <c r="G462" s="41"/>
      <c r="H462" s="39"/>
      <c r="I462" s="42" t="s">
        <v>10</v>
      </c>
      <c r="J462" s="57"/>
      <c r="K462" s="70"/>
      <c r="L462" s="68"/>
    </row>
    <row r="463" spans="1:14" hidden="1" x14ac:dyDescent="0.2">
      <c r="A463" s="38"/>
      <c r="B463" s="39"/>
      <c r="C463" s="40"/>
      <c r="D463" s="39"/>
      <c r="E463" s="39"/>
      <c r="F463" s="39"/>
      <c r="G463" s="41"/>
      <c r="H463" s="39"/>
      <c r="I463" s="42" t="s">
        <v>13</v>
      </c>
      <c r="J463" s="57"/>
      <c r="K463" s="71"/>
      <c r="L463" s="68"/>
    </row>
    <row r="464" spans="1:14" x14ac:dyDescent="0.2">
      <c r="A464" s="49">
        <v>633</v>
      </c>
      <c r="B464" s="104" t="s">
        <v>24</v>
      </c>
      <c r="C464" s="58">
        <f>SUM(C465:C475)</f>
        <v>177</v>
      </c>
      <c r="D464" s="58">
        <f>SUM(D465:D475)</f>
        <v>147</v>
      </c>
      <c r="E464" s="58">
        <f>SUM(E465:E475)</f>
        <v>162</v>
      </c>
      <c r="F464" s="86">
        <v>1.21</v>
      </c>
      <c r="G464" s="75">
        <v>2.72</v>
      </c>
      <c r="H464" s="86">
        <v>0.79</v>
      </c>
      <c r="I464" s="52">
        <f>H464/G464*100</f>
        <v>29.044117647058819</v>
      </c>
      <c r="J464" s="63"/>
      <c r="K464" s="73"/>
      <c r="L464" s="68"/>
    </row>
    <row r="465" spans="1:14" hidden="1" x14ac:dyDescent="0.2">
      <c r="B465" s="104"/>
      <c r="C465">
        <v>112</v>
      </c>
      <c r="D465">
        <v>95</v>
      </c>
      <c r="E465">
        <v>105</v>
      </c>
      <c r="F465" s="86"/>
      <c r="G465" s="75"/>
      <c r="H465" s="86"/>
      <c r="I465" s="52" t="e">
        <f>H465/G465*100</f>
        <v>#DIV/0!</v>
      </c>
    </row>
    <row r="466" spans="1:14" hidden="1" x14ac:dyDescent="0.2">
      <c r="B466" s="104"/>
      <c r="C466">
        <v>2</v>
      </c>
      <c r="D466">
        <v>5</v>
      </c>
      <c r="E466">
        <v>5</v>
      </c>
      <c r="F466" s="86"/>
      <c r="G466" s="75"/>
      <c r="H466" s="86"/>
      <c r="I466" s="52" t="e">
        <f>H466/G466*100</f>
        <v>#DIV/0!</v>
      </c>
    </row>
    <row r="467" spans="1:14" hidden="1" x14ac:dyDescent="0.2">
      <c r="B467" s="104"/>
      <c r="F467" s="86"/>
      <c r="G467" s="75"/>
      <c r="H467" s="86"/>
      <c r="I467" s="52">
        <v>0</v>
      </c>
    </row>
    <row r="468" spans="1:14" hidden="1" x14ac:dyDescent="0.2">
      <c r="B468" s="104"/>
      <c r="C468">
        <v>6</v>
      </c>
      <c r="D468">
        <v>6</v>
      </c>
      <c r="E468">
        <v>6</v>
      </c>
      <c r="F468" s="86"/>
      <c r="G468" s="75"/>
      <c r="H468" s="86"/>
      <c r="I468" s="52" t="e">
        <f>H468/G468*100</f>
        <v>#DIV/0!</v>
      </c>
    </row>
    <row r="469" spans="1:14" hidden="1" x14ac:dyDescent="0.2">
      <c r="B469" s="104"/>
      <c r="C469">
        <v>5</v>
      </c>
      <c r="D469">
        <v>2</v>
      </c>
      <c r="E469">
        <v>3</v>
      </c>
      <c r="F469" s="86"/>
      <c r="G469" s="75"/>
      <c r="H469" s="86"/>
    </row>
    <row r="470" spans="1:14" hidden="1" x14ac:dyDescent="0.2">
      <c r="A470" s="38"/>
      <c r="B470" s="105"/>
      <c r="C470" s="40"/>
      <c r="D470" s="39"/>
      <c r="E470" s="39"/>
      <c r="F470" s="88"/>
      <c r="G470" s="87"/>
      <c r="H470" s="88"/>
      <c r="I470" s="42"/>
    </row>
    <row r="471" spans="1:14" hidden="1" x14ac:dyDescent="0.2">
      <c r="A471" s="38"/>
      <c r="B471" s="105"/>
      <c r="C471" s="40"/>
      <c r="D471" s="39"/>
      <c r="E471" s="39"/>
      <c r="F471" s="88"/>
      <c r="G471" s="87"/>
      <c r="H471" s="88"/>
      <c r="I471" s="42"/>
    </row>
    <row r="472" spans="1:14" hidden="1" x14ac:dyDescent="0.2">
      <c r="B472" s="104"/>
      <c r="C472" s="58"/>
      <c r="D472" s="58"/>
      <c r="E472" s="58"/>
      <c r="F472" s="86"/>
      <c r="G472" s="75"/>
      <c r="H472" s="86"/>
      <c r="I472" s="76">
        <v>0</v>
      </c>
    </row>
    <row r="473" spans="1:14" s="53" customFormat="1" hidden="1" x14ac:dyDescent="0.2">
      <c r="A473" s="49"/>
      <c r="B473" s="104"/>
      <c r="C473">
        <v>2</v>
      </c>
      <c r="D473">
        <v>2</v>
      </c>
      <c r="E473">
        <v>2</v>
      </c>
      <c r="F473" s="86"/>
      <c r="G473" s="75"/>
      <c r="H473" s="86"/>
      <c r="I473" s="52" t="e">
        <f>H473/G473*100</f>
        <v>#DIV/0!</v>
      </c>
      <c r="K473" s="54"/>
      <c r="N473"/>
    </row>
    <row r="474" spans="1:14" s="53" customFormat="1" hidden="1" x14ac:dyDescent="0.2">
      <c r="A474" s="49"/>
      <c r="B474" s="104"/>
      <c r="C474">
        <v>32</v>
      </c>
      <c r="D474">
        <v>21</v>
      </c>
      <c r="E474">
        <v>20</v>
      </c>
      <c r="F474" s="86"/>
      <c r="G474" s="75"/>
      <c r="H474" s="86"/>
      <c r="I474" s="52" t="e">
        <f>H474/G474*100</f>
        <v>#DIV/0!</v>
      </c>
      <c r="K474" s="54"/>
      <c r="N474"/>
    </row>
    <row r="475" spans="1:14" s="53" customFormat="1" hidden="1" x14ac:dyDescent="0.2">
      <c r="A475" s="49"/>
      <c r="B475" s="104"/>
      <c r="C475">
        <v>18</v>
      </c>
      <c r="D475">
        <v>16</v>
      </c>
      <c r="E475">
        <v>21</v>
      </c>
      <c r="F475" s="86"/>
      <c r="G475" s="75"/>
      <c r="H475" s="86"/>
      <c r="I475" s="52" t="e">
        <f>H475/G475*100</f>
        <v>#DIV/0!</v>
      </c>
      <c r="K475" s="54"/>
      <c r="N475"/>
    </row>
    <row r="476" spans="1:14" s="53" customFormat="1" hidden="1" x14ac:dyDescent="0.2">
      <c r="A476" s="49"/>
      <c r="B476" s="104"/>
      <c r="C476"/>
      <c r="D476"/>
      <c r="E476"/>
      <c r="F476" s="86"/>
      <c r="G476" s="75"/>
      <c r="H476" s="86"/>
      <c r="I476" s="52"/>
      <c r="K476" s="54"/>
      <c r="N476"/>
    </row>
    <row r="477" spans="1:14" s="53" customFormat="1" x14ac:dyDescent="0.2">
      <c r="A477" s="49">
        <v>635</v>
      </c>
      <c r="B477" s="104" t="s">
        <v>151</v>
      </c>
      <c r="C477" s="58">
        <f>C478+C479+C480</f>
        <v>1209</v>
      </c>
      <c r="D477" s="58">
        <f>D478+D479+D480</f>
        <v>1616</v>
      </c>
      <c r="E477" s="58">
        <f>E478+E479+E480</f>
        <v>1539</v>
      </c>
      <c r="F477" s="86">
        <v>0.01</v>
      </c>
      <c r="G477" s="89">
        <v>1.5</v>
      </c>
      <c r="H477" s="86">
        <v>0.02</v>
      </c>
      <c r="I477" s="52">
        <f>H477/G477*100</f>
        <v>1.3333333333333335</v>
      </c>
      <c r="J477" s="63"/>
      <c r="K477" s="59"/>
      <c r="L477" s="68"/>
      <c r="N477"/>
    </row>
    <row r="478" spans="1:14" s="53" customFormat="1" x14ac:dyDescent="0.2">
      <c r="A478" s="49">
        <v>637</v>
      </c>
      <c r="B478" s="50" t="s">
        <v>42</v>
      </c>
      <c r="C478">
        <v>808</v>
      </c>
      <c r="D478">
        <v>1100</v>
      </c>
      <c r="E478">
        <v>1022</v>
      </c>
      <c r="F478" s="50">
        <v>8.7200000000000006</v>
      </c>
      <c r="G478" s="51">
        <v>47.78</v>
      </c>
      <c r="H478" s="50">
        <v>7.02</v>
      </c>
      <c r="I478" s="52">
        <f>H478/G478*100</f>
        <v>14.692339891167853</v>
      </c>
      <c r="K478" s="54"/>
      <c r="N478"/>
    </row>
    <row r="479" spans="1:14" s="53" customFormat="1" x14ac:dyDescent="0.2">
      <c r="A479" s="49">
        <v>642</v>
      </c>
      <c r="B479" s="50" t="s">
        <v>117</v>
      </c>
      <c r="C479">
        <v>280</v>
      </c>
      <c r="D479">
        <v>384</v>
      </c>
      <c r="E479">
        <v>357</v>
      </c>
      <c r="F479" s="50">
        <v>0.26</v>
      </c>
      <c r="G479" s="51">
        <v>0.7</v>
      </c>
      <c r="H479" s="50">
        <v>2.76</v>
      </c>
      <c r="I479" s="52">
        <f>H479/G479*100</f>
        <v>394.28571428571428</v>
      </c>
      <c r="K479" s="54"/>
      <c r="N479"/>
    </row>
    <row r="480" spans="1:14" s="53" customFormat="1" hidden="1" x14ac:dyDescent="0.2">
      <c r="A480" s="49"/>
      <c r="B480" s="50"/>
      <c r="C480">
        <v>121</v>
      </c>
      <c r="D480">
        <v>132</v>
      </c>
      <c r="E480">
        <v>160</v>
      </c>
      <c r="F480" s="50"/>
      <c r="G480" s="51"/>
      <c r="H480" s="50"/>
      <c r="I480" s="52" t="e">
        <f>H480/G480*100</f>
        <v>#DIV/0!</v>
      </c>
      <c r="K480" s="54"/>
      <c r="N480"/>
    </row>
    <row r="481" spans="1:14" s="53" customFormat="1" hidden="1" x14ac:dyDescent="0.2">
      <c r="A481" s="38" t="s">
        <v>3</v>
      </c>
      <c r="B481" s="39" t="s">
        <v>4</v>
      </c>
      <c r="C481" s="40" t="s">
        <v>5</v>
      </c>
      <c r="D481" s="39" t="s">
        <v>6</v>
      </c>
      <c r="E481" s="39" t="s">
        <v>7</v>
      </c>
      <c r="F481" s="39"/>
      <c r="G481" s="41"/>
      <c r="H481" s="39"/>
      <c r="I481" s="42"/>
      <c r="K481" s="54"/>
      <c r="N481"/>
    </row>
    <row r="482" spans="1:14" s="53" customFormat="1" hidden="1" x14ac:dyDescent="0.2">
      <c r="A482" s="38" t="s">
        <v>51</v>
      </c>
      <c r="B482" s="39"/>
      <c r="C482" s="40">
        <v>2005</v>
      </c>
      <c r="D482" s="39">
        <v>2006</v>
      </c>
      <c r="E482" s="39">
        <v>2007</v>
      </c>
      <c r="F482" s="39"/>
      <c r="G482" s="41"/>
      <c r="H482" s="39"/>
      <c r="I482" s="42"/>
      <c r="K482" s="54"/>
      <c r="N482"/>
    </row>
    <row r="483" spans="1:14" s="53" customFormat="1" hidden="1" x14ac:dyDescent="0.2">
      <c r="A483" s="49"/>
      <c r="B483" s="50"/>
      <c r="C483"/>
      <c r="D483"/>
      <c r="E483"/>
      <c r="F483" s="50"/>
      <c r="G483" s="51"/>
      <c r="H483" s="50"/>
      <c r="I483" s="76"/>
      <c r="K483" s="54"/>
      <c r="N483"/>
    </row>
    <row r="484" spans="1:14" s="53" customFormat="1" x14ac:dyDescent="0.2">
      <c r="A484" s="56" t="s">
        <v>152</v>
      </c>
      <c r="B484" s="57" t="s">
        <v>153</v>
      </c>
      <c r="C484" s="58">
        <v>0</v>
      </c>
      <c r="D484" s="58">
        <v>100</v>
      </c>
      <c r="E484" s="58">
        <v>200</v>
      </c>
      <c r="F484" s="57">
        <v>0.66</v>
      </c>
      <c r="G484" s="77">
        <v>25</v>
      </c>
      <c r="H484" s="57">
        <v>3.44</v>
      </c>
      <c r="I484" s="52">
        <v>0</v>
      </c>
      <c r="J484" s="63"/>
      <c r="K484" s="77"/>
      <c r="L484" s="68"/>
      <c r="N484"/>
    </row>
    <row r="485" spans="1:14" s="53" customFormat="1" x14ac:dyDescent="0.2">
      <c r="A485" s="103">
        <v>642</v>
      </c>
      <c r="B485" s="104" t="s">
        <v>154</v>
      </c>
      <c r="C485" s="58"/>
      <c r="D485" s="58"/>
      <c r="E485" s="58"/>
      <c r="F485" s="50">
        <v>0.66</v>
      </c>
      <c r="G485" s="73">
        <v>0</v>
      </c>
      <c r="H485" s="50">
        <v>0.45</v>
      </c>
      <c r="I485" s="52">
        <v>0</v>
      </c>
      <c r="J485" s="81"/>
      <c r="K485" s="67"/>
      <c r="L485" s="68"/>
      <c r="N485"/>
    </row>
    <row r="486" spans="1:14" s="53" customFormat="1" x14ac:dyDescent="0.2">
      <c r="A486" s="49">
        <v>642</v>
      </c>
      <c r="B486" s="50" t="s">
        <v>155</v>
      </c>
      <c r="C486">
        <v>0</v>
      </c>
      <c r="D486">
        <v>100</v>
      </c>
      <c r="E486">
        <v>200</v>
      </c>
      <c r="F486" s="50"/>
      <c r="G486" s="51">
        <v>25</v>
      </c>
      <c r="H486" s="50">
        <v>2.99</v>
      </c>
      <c r="I486" s="52">
        <v>0</v>
      </c>
      <c r="K486" s="54"/>
      <c r="N486"/>
    </row>
    <row r="487" spans="1:14" s="53" customFormat="1" hidden="1" x14ac:dyDescent="0.2">
      <c r="A487" s="49"/>
      <c r="B487" s="50"/>
      <c r="C487"/>
      <c r="D487"/>
      <c r="E487"/>
      <c r="F487" s="50"/>
      <c r="G487" s="51"/>
      <c r="H487" s="50"/>
      <c r="I487" s="52">
        <v>0</v>
      </c>
      <c r="K487" s="54"/>
      <c r="N487"/>
    </row>
    <row r="488" spans="1:14" s="53" customFormat="1" hidden="1" x14ac:dyDescent="0.2">
      <c r="A488" s="49"/>
      <c r="B488" s="50"/>
      <c r="C488"/>
      <c r="D488"/>
      <c r="E488"/>
      <c r="F488" s="50"/>
      <c r="G488" s="51"/>
      <c r="H488" s="50"/>
      <c r="I488" s="52"/>
      <c r="K488" s="54"/>
      <c r="N488"/>
    </row>
    <row r="489" spans="1:14" s="53" customFormat="1" hidden="1" x14ac:dyDescent="0.2">
      <c r="A489" s="49"/>
      <c r="B489" s="50"/>
      <c r="C489"/>
      <c r="D489"/>
      <c r="E489"/>
      <c r="F489" s="50"/>
      <c r="G489" s="51"/>
      <c r="H489" s="50"/>
      <c r="I489" s="52"/>
      <c r="K489" s="54"/>
      <c r="N489"/>
    </row>
    <row r="490" spans="1:14" s="53" customFormat="1" hidden="1" x14ac:dyDescent="0.2">
      <c r="A490" s="49"/>
      <c r="B490" s="50"/>
      <c r="C490"/>
      <c r="D490"/>
      <c r="E490"/>
      <c r="F490" s="50"/>
      <c r="G490" s="51"/>
      <c r="H490" s="50"/>
      <c r="I490" s="52"/>
      <c r="K490" s="54"/>
      <c r="N490"/>
    </row>
    <row r="491" spans="1:14" s="53" customFormat="1" hidden="1" x14ac:dyDescent="0.2">
      <c r="A491" s="49"/>
      <c r="B491" s="50"/>
      <c r="C491"/>
      <c r="D491"/>
      <c r="E491"/>
      <c r="F491" s="50"/>
      <c r="G491" s="51"/>
      <c r="H491" s="50"/>
      <c r="I491" s="52"/>
      <c r="K491" s="54"/>
      <c r="N491"/>
    </row>
    <row r="492" spans="1:14" s="53" customFormat="1" hidden="1" x14ac:dyDescent="0.2">
      <c r="A492" s="49"/>
      <c r="B492" s="50"/>
      <c r="C492"/>
      <c r="D492"/>
      <c r="E492"/>
      <c r="F492" s="50"/>
      <c r="G492" s="51"/>
      <c r="H492" s="50"/>
      <c r="I492" s="52"/>
      <c r="K492" s="54"/>
      <c r="N492"/>
    </row>
    <row r="493" spans="1:14" s="53" customFormat="1" hidden="1" x14ac:dyDescent="0.2">
      <c r="A493" s="49"/>
      <c r="B493" s="50"/>
      <c r="C493"/>
      <c r="D493"/>
      <c r="E493"/>
      <c r="F493" s="50"/>
      <c r="G493" s="51"/>
      <c r="H493" s="50"/>
      <c r="I493" s="52">
        <v>0</v>
      </c>
      <c r="K493" s="54"/>
      <c r="N493"/>
    </row>
    <row r="494" spans="1:14" s="53" customFormat="1" hidden="1" x14ac:dyDescent="0.2">
      <c r="A494" s="38"/>
      <c r="B494" s="39"/>
      <c r="C494" s="40"/>
      <c r="D494" s="39"/>
      <c r="E494" s="39"/>
      <c r="F494" s="39"/>
      <c r="G494" s="41"/>
      <c r="H494" s="39"/>
      <c r="I494" s="42" t="s">
        <v>10</v>
      </c>
      <c r="K494" s="54"/>
      <c r="N494"/>
    </row>
    <row r="495" spans="1:14" s="53" customFormat="1" hidden="1" x14ac:dyDescent="0.2">
      <c r="A495" s="38"/>
      <c r="B495" s="39"/>
      <c r="C495" s="40"/>
      <c r="D495" s="39"/>
      <c r="E495" s="39"/>
      <c r="F495" s="39"/>
      <c r="G495" s="41"/>
      <c r="H495" s="39"/>
      <c r="I495" s="42" t="s">
        <v>13</v>
      </c>
      <c r="K495" s="54"/>
      <c r="N495"/>
    </row>
    <row r="496" spans="1:14" s="53" customFormat="1" x14ac:dyDescent="0.2">
      <c r="A496" s="56" t="s">
        <v>156</v>
      </c>
      <c r="B496" s="57" t="s">
        <v>157</v>
      </c>
      <c r="C496" s="58">
        <f>SUM(C497:C502)</f>
        <v>316</v>
      </c>
      <c r="D496" s="58">
        <f>SUM(D497:D499)</f>
        <v>190</v>
      </c>
      <c r="E496" s="58">
        <f>SUM(E497:E499)</f>
        <v>170</v>
      </c>
      <c r="F496" s="59">
        <v>4.05</v>
      </c>
      <c r="G496" s="59">
        <v>6.2</v>
      </c>
      <c r="H496" s="59">
        <v>2.4900000000000002</v>
      </c>
      <c r="I496" s="52">
        <f>H496/G496*100</f>
        <v>40.161290322580648</v>
      </c>
      <c r="J496" s="63"/>
      <c r="K496" s="59"/>
      <c r="L496" s="68"/>
      <c r="N496"/>
    </row>
    <row r="497" spans="1:14" s="53" customFormat="1" x14ac:dyDescent="0.2">
      <c r="A497" s="49">
        <v>637</v>
      </c>
      <c r="B497" s="50" t="s">
        <v>42</v>
      </c>
      <c r="C497">
        <v>33</v>
      </c>
      <c r="D497">
        <v>20</v>
      </c>
      <c r="E497">
        <v>50</v>
      </c>
      <c r="F497" s="73">
        <v>0</v>
      </c>
      <c r="G497" s="51">
        <v>1.2</v>
      </c>
      <c r="H497" s="73">
        <v>0</v>
      </c>
      <c r="I497" s="52">
        <f>H497/G497*100</f>
        <v>0</v>
      </c>
      <c r="K497" s="54"/>
      <c r="N497"/>
    </row>
    <row r="498" spans="1:14" s="53" customFormat="1" x14ac:dyDescent="0.2">
      <c r="A498" s="49">
        <v>642</v>
      </c>
      <c r="B498" s="50" t="s">
        <v>117</v>
      </c>
      <c r="C498">
        <v>20</v>
      </c>
      <c r="D498">
        <v>20</v>
      </c>
      <c r="E498">
        <v>20</v>
      </c>
      <c r="F498" s="50">
        <v>4.05</v>
      </c>
      <c r="G498" s="51">
        <v>5</v>
      </c>
      <c r="H498" s="50">
        <v>2.4900000000000002</v>
      </c>
      <c r="I498" s="52">
        <f>H498/G498*100</f>
        <v>49.800000000000004</v>
      </c>
      <c r="K498" s="54"/>
      <c r="N498"/>
    </row>
    <row r="499" spans="1:14" s="53" customFormat="1" hidden="1" x14ac:dyDescent="0.2">
      <c r="A499" s="49"/>
      <c r="B499" s="50"/>
      <c r="C499">
        <v>91</v>
      </c>
      <c r="D499">
        <v>150</v>
      </c>
      <c r="E499">
        <v>100</v>
      </c>
      <c r="F499" s="50"/>
      <c r="G499" s="51"/>
      <c r="H499" s="50"/>
      <c r="I499" s="52" t="e">
        <f>H499/G499*100</f>
        <v>#DIV/0!</v>
      </c>
      <c r="K499" s="54"/>
      <c r="N499"/>
    </row>
    <row r="500" spans="1:14" s="53" customFormat="1" hidden="1" x14ac:dyDescent="0.2">
      <c r="A500" s="49"/>
      <c r="B500" s="50"/>
      <c r="C500">
        <v>22</v>
      </c>
      <c r="D500"/>
      <c r="E500">
        <v>0</v>
      </c>
      <c r="F500" s="50"/>
      <c r="G500" s="51"/>
      <c r="H500" s="50"/>
      <c r="I500" s="52">
        <v>0</v>
      </c>
      <c r="K500" s="54"/>
      <c r="N500"/>
    </row>
    <row r="501" spans="1:14" s="53" customFormat="1" hidden="1" x14ac:dyDescent="0.2">
      <c r="A501" s="49">
        <v>642014</v>
      </c>
      <c r="B501" s="50" t="s">
        <v>158</v>
      </c>
      <c r="C501">
        <v>20</v>
      </c>
      <c r="D501"/>
      <c r="E501">
        <v>0</v>
      </c>
      <c r="F501" s="50"/>
      <c r="G501" s="51"/>
      <c r="H501" s="50"/>
      <c r="I501" s="52" t="s">
        <v>14</v>
      </c>
      <c r="K501" s="54"/>
      <c r="N501"/>
    </row>
    <row r="502" spans="1:14" s="53" customFormat="1" hidden="1" x14ac:dyDescent="0.2">
      <c r="A502" s="49" t="s">
        <v>159</v>
      </c>
      <c r="B502" s="50" t="s">
        <v>160</v>
      </c>
      <c r="C502">
        <v>130</v>
      </c>
      <c r="D502"/>
      <c r="E502">
        <v>0</v>
      </c>
      <c r="F502" s="50"/>
      <c r="G502" s="51"/>
      <c r="H502" s="50"/>
      <c r="I502" s="52"/>
      <c r="K502" s="54"/>
      <c r="N502"/>
    </row>
    <row r="503" spans="1:14" ht="18.75" x14ac:dyDescent="0.3">
      <c r="B503" s="90" t="s">
        <v>161</v>
      </c>
      <c r="C503" s="91" t="e">
        <f>C496+C484+C477+C453+C428+C373+C359+C336+C316+C305+C299+C294+C290+C253+C238+C227+C219+#REF!+C178+C172+C166+C162+C154+C151+C131+C104+C99+C95+C81+C76+C13+C395+C365+C72</f>
        <v>#REF!</v>
      </c>
      <c r="D503" s="91" t="e">
        <f>D496+D484+D477+D453+D428+D373+D359+D336+D316+D305+D299+D294+D290+D253+D238+D227+D219+#REF!+D178+D172+D166+D162+D154+D151+D131+D104+D99+D95+D81+D76+D13+D395+D365+D72</f>
        <v>#REF!</v>
      </c>
      <c r="E503" s="91" t="e">
        <f>E496+E484+E477+E453+E428+E373+E359+E336+E316+E305+E299+E294+E290+E253+E238+E227+E219+#REF!+E178+E172+E166+E162+E154+E151+E131+E104+E99+E95+E81+E76+E13+E395+E365+E72</f>
        <v>#REF!</v>
      </c>
      <c r="F503" s="92">
        <f>F496+F484+F453+F428+F395+F365+F336+F316+F253+F238+F227+F219+F190+F178+F172+F166+F162+F154+F151+F131+F104+F99+F95+F81+F76+F72+F13</f>
        <v>936.21</v>
      </c>
      <c r="G503" s="92">
        <f>G496+G484+G453+G428+G395+G365+G336+G316+G253+G238+G227+G219+G190+G178+G172+G166+G162+G154+G151+G131+G104+G99+G95+G81+G76+G72+G13</f>
        <v>3852.83</v>
      </c>
      <c r="H503" s="92">
        <f>H496+H484+H453+H428+H395+H365+H336+H316+H253+H238+H227+H219+H190+H178+H172+H166+H162+H154+H151+H131+H104+H99+H95+H81+H76+H72+H13</f>
        <v>903.42000000000019</v>
      </c>
      <c r="I503" s="52">
        <f>H503/G503*100</f>
        <v>23.448218582185049</v>
      </c>
      <c r="J503" s="93"/>
      <c r="K503" s="92"/>
      <c r="L503" s="85"/>
    </row>
    <row r="504" spans="1:14" hidden="1" x14ac:dyDescent="0.2">
      <c r="A504" s="38"/>
      <c r="B504" s="39"/>
      <c r="C504" s="40"/>
      <c r="D504" s="39"/>
      <c r="E504" s="39"/>
      <c r="F504" s="39"/>
      <c r="G504" s="41"/>
      <c r="H504" s="39"/>
      <c r="I504" s="42"/>
    </row>
    <row r="505" spans="1:14" hidden="1" x14ac:dyDescent="0.2">
      <c r="A505" s="38"/>
      <c r="B505" s="39"/>
      <c r="C505" s="40"/>
      <c r="D505" s="39"/>
      <c r="E505" s="39"/>
      <c r="F505" s="39"/>
      <c r="G505" s="41"/>
      <c r="H505" s="39"/>
      <c r="I505" s="42"/>
    </row>
    <row r="506" spans="1:14" hidden="1" x14ac:dyDescent="0.2">
      <c r="A506" s="56"/>
      <c r="B506" s="57"/>
      <c r="C506" s="58"/>
      <c r="D506" s="58"/>
      <c r="E506" s="58"/>
      <c r="F506" s="57"/>
      <c r="G506" s="63"/>
      <c r="H506" s="57"/>
      <c r="I506" s="76"/>
    </row>
    <row r="507" spans="1:14" ht="15.75" hidden="1" x14ac:dyDescent="0.25">
      <c r="B507" s="55"/>
    </row>
    <row r="508" spans="1:14" hidden="1" x14ac:dyDescent="0.2"/>
    <row r="509" spans="1:14" hidden="1" x14ac:dyDescent="0.2"/>
    <row r="510" spans="1:14" ht="12.75" hidden="1" x14ac:dyDescent="0.2">
      <c r="A510" s="56"/>
      <c r="C510" s="58"/>
      <c r="D510" s="58"/>
      <c r="E510" s="58"/>
      <c r="F510" s="57"/>
      <c r="G510" s="57"/>
      <c r="H510" s="57"/>
      <c r="J510" s="57"/>
    </row>
    <row r="511" spans="1:14" hidden="1" x14ac:dyDescent="0.2">
      <c r="A511" s="38" t="s">
        <v>3</v>
      </c>
      <c r="B511" s="39" t="s">
        <v>4</v>
      </c>
      <c r="C511" s="40" t="s">
        <v>5</v>
      </c>
      <c r="D511" s="39" t="s">
        <v>6</v>
      </c>
      <c r="E511" s="39" t="s">
        <v>7</v>
      </c>
      <c r="F511" s="39"/>
      <c r="G511" s="41"/>
      <c r="H511" s="39"/>
      <c r="I511" s="42" t="s">
        <v>10</v>
      </c>
      <c r="J511" s="43"/>
      <c r="K511" s="44"/>
      <c r="L511" s="69"/>
      <c r="M511" s="53" t="s">
        <v>123</v>
      </c>
    </row>
    <row r="512" spans="1:14" x14ac:dyDescent="0.2">
      <c r="A512" s="38"/>
      <c r="B512" s="39"/>
      <c r="C512" s="40"/>
      <c r="D512" s="39"/>
      <c r="E512" s="39"/>
      <c r="F512" s="39"/>
      <c r="G512" s="41"/>
      <c r="H512" s="39"/>
      <c r="I512" s="42"/>
      <c r="J512" s="43"/>
      <c r="K512" s="44"/>
      <c r="L512" s="69"/>
    </row>
    <row r="513" spans="1:13" x14ac:dyDescent="0.2">
      <c r="A513" s="56"/>
      <c r="B513" s="57" t="s">
        <v>162</v>
      </c>
      <c r="C513" s="58"/>
      <c r="D513" s="58"/>
      <c r="E513" s="58"/>
      <c r="F513" s="57"/>
      <c r="G513" s="63"/>
      <c r="H513" s="57"/>
      <c r="I513" s="76"/>
      <c r="J513" s="57"/>
      <c r="K513" s="67"/>
      <c r="L513" s="68"/>
    </row>
    <row r="514" spans="1:13" hidden="1" x14ac:dyDescent="0.2">
      <c r="A514" s="56"/>
      <c r="B514" s="57"/>
      <c r="C514" s="58"/>
      <c r="D514" s="58"/>
      <c r="E514" s="58"/>
      <c r="F514" s="57"/>
      <c r="G514" s="63"/>
      <c r="H514" s="57"/>
      <c r="I514" s="76"/>
      <c r="J514" s="57"/>
      <c r="K514" s="67"/>
      <c r="L514" s="68"/>
    </row>
    <row r="515" spans="1:13" ht="12.75" hidden="1" x14ac:dyDescent="0.2">
      <c r="A515" s="56" t="s">
        <v>163</v>
      </c>
      <c r="B515" s="50" t="s">
        <v>14</v>
      </c>
      <c r="C515" s="58">
        <v>300</v>
      </c>
      <c r="D515" s="58">
        <f>SUM(D519:D523)</f>
        <v>100</v>
      </c>
      <c r="E515" s="58">
        <f>SUM(E519:E523)</f>
        <v>1130</v>
      </c>
      <c r="F515" s="57"/>
      <c r="G515" s="57"/>
      <c r="H515" s="57"/>
      <c r="I515" s="52" t="e">
        <f>H515/G515*100</f>
        <v>#DIV/0!</v>
      </c>
      <c r="J515" s="57"/>
      <c r="K515" s="77"/>
      <c r="L515" s="68"/>
    </row>
    <row r="516" spans="1:13" hidden="1" x14ac:dyDescent="0.2">
      <c r="A516" s="49">
        <v>711003</v>
      </c>
      <c r="B516" s="50" t="s">
        <v>164</v>
      </c>
      <c r="D516">
        <v>650</v>
      </c>
      <c r="I516" s="52" t="s">
        <v>14</v>
      </c>
      <c r="K516" s="67"/>
      <c r="L516" s="68"/>
    </row>
    <row r="517" spans="1:13" hidden="1" x14ac:dyDescent="0.2">
      <c r="A517" s="49">
        <v>713002</v>
      </c>
      <c r="B517" s="50" t="s">
        <v>165</v>
      </c>
      <c r="D517">
        <v>615</v>
      </c>
    </row>
    <row r="518" spans="1:13" hidden="1" x14ac:dyDescent="0.2">
      <c r="A518" s="49" t="s">
        <v>166</v>
      </c>
      <c r="B518" s="50" t="s">
        <v>167</v>
      </c>
      <c r="D518">
        <v>360</v>
      </c>
    </row>
    <row r="519" spans="1:13" hidden="1" x14ac:dyDescent="0.2">
      <c r="A519" s="49">
        <v>713003</v>
      </c>
      <c r="B519" s="50" t="s">
        <v>168</v>
      </c>
      <c r="D519">
        <v>100</v>
      </c>
    </row>
    <row r="520" spans="1:13" hidden="1" x14ac:dyDescent="0.2">
      <c r="A520" s="49">
        <v>713003</v>
      </c>
      <c r="B520" s="50" t="s">
        <v>169</v>
      </c>
      <c r="E520">
        <v>80</v>
      </c>
    </row>
    <row r="521" spans="1:13" hidden="1" x14ac:dyDescent="0.2">
      <c r="A521" s="49">
        <v>713004</v>
      </c>
      <c r="B521" s="50" t="s">
        <v>170</v>
      </c>
      <c r="E521">
        <v>350</v>
      </c>
      <c r="I521" s="52">
        <v>0</v>
      </c>
      <c r="K521" s="67"/>
      <c r="L521" s="68"/>
    </row>
    <row r="522" spans="1:13" hidden="1" x14ac:dyDescent="0.2">
      <c r="A522" s="49">
        <v>713004</v>
      </c>
      <c r="B522" s="50" t="s">
        <v>171</v>
      </c>
      <c r="I522" s="52" t="e">
        <f>H522/G522*100</f>
        <v>#DIV/0!</v>
      </c>
      <c r="K522" s="67"/>
      <c r="L522" s="68"/>
    </row>
    <row r="523" spans="1:13" hidden="1" x14ac:dyDescent="0.2">
      <c r="A523" s="49">
        <v>714004</v>
      </c>
      <c r="B523" s="50" t="s">
        <v>172</v>
      </c>
      <c r="C523">
        <v>300</v>
      </c>
      <c r="E523">
        <v>700</v>
      </c>
      <c r="I523" s="52">
        <v>0</v>
      </c>
      <c r="K523" s="67"/>
      <c r="L523" s="68"/>
    </row>
    <row r="524" spans="1:13" x14ac:dyDescent="0.2">
      <c r="A524" s="56" t="s">
        <v>173</v>
      </c>
      <c r="B524" s="57" t="s">
        <v>174</v>
      </c>
      <c r="C524" s="58">
        <v>322</v>
      </c>
      <c r="D524" s="58">
        <v>500</v>
      </c>
      <c r="E524" s="58">
        <v>700</v>
      </c>
      <c r="F524" s="57"/>
      <c r="G524" s="63">
        <v>25</v>
      </c>
      <c r="H524" s="57">
        <v>0.42</v>
      </c>
      <c r="I524" s="52">
        <f>H524/G524*100</f>
        <v>1.68</v>
      </c>
      <c r="J524" s="68"/>
      <c r="K524" s="67"/>
      <c r="L524" s="68"/>
    </row>
    <row r="525" spans="1:13" ht="14.25" x14ac:dyDescent="0.2">
      <c r="A525" s="56">
        <v>716</v>
      </c>
      <c r="B525" s="50" t="s">
        <v>175</v>
      </c>
      <c r="C525" s="58"/>
      <c r="D525" s="58"/>
      <c r="E525" s="58"/>
      <c r="F525" s="104"/>
      <c r="G525" s="95">
        <v>20</v>
      </c>
      <c r="H525" s="104">
        <v>0.42</v>
      </c>
      <c r="I525" s="52">
        <f>H525/G525*100</f>
        <v>2.0999999999999996</v>
      </c>
      <c r="J525" s="68"/>
      <c r="K525" s="67"/>
      <c r="L525" s="68"/>
    </row>
    <row r="526" spans="1:13" x14ac:dyDescent="0.2">
      <c r="A526" s="49">
        <v>711</v>
      </c>
      <c r="B526" s="50" t="s">
        <v>176</v>
      </c>
      <c r="C526">
        <v>241</v>
      </c>
      <c r="D526">
        <v>300</v>
      </c>
      <c r="E526">
        <v>400</v>
      </c>
      <c r="G526" s="51">
        <v>5</v>
      </c>
      <c r="H526" s="50">
        <v>0</v>
      </c>
      <c r="I526" s="52">
        <f>H526/G526*100</f>
        <v>0</v>
      </c>
    </row>
    <row r="527" spans="1:13" hidden="1" x14ac:dyDescent="0.2"/>
    <row r="528" spans="1:13" hidden="1" x14ac:dyDescent="0.2">
      <c r="C528">
        <v>81</v>
      </c>
      <c r="D528">
        <v>200</v>
      </c>
      <c r="E528">
        <v>300</v>
      </c>
      <c r="M528" s="53" t="s">
        <v>14</v>
      </c>
    </row>
    <row r="529" spans="1:13" hidden="1" x14ac:dyDescent="0.2">
      <c r="I529" s="52">
        <v>0</v>
      </c>
      <c r="K529" s="67"/>
      <c r="L529" s="68"/>
    </row>
    <row r="530" spans="1:13" hidden="1" x14ac:dyDescent="0.2">
      <c r="I530" s="52">
        <v>0</v>
      </c>
      <c r="K530" s="67"/>
      <c r="L530" s="68"/>
    </row>
    <row r="531" spans="1:13" hidden="1" x14ac:dyDescent="0.2">
      <c r="A531" s="38" t="s">
        <v>3</v>
      </c>
      <c r="B531" s="39"/>
      <c r="C531" s="40"/>
      <c r="D531" s="39"/>
      <c r="E531" s="39"/>
      <c r="F531" s="39"/>
      <c r="G531" s="41"/>
      <c r="H531" s="39"/>
      <c r="I531" s="42"/>
      <c r="K531" s="70"/>
      <c r="L531" s="68"/>
    </row>
    <row r="532" spans="1:13" hidden="1" x14ac:dyDescent="0.2">
      <c r="A532" s="38">
        <v>0</v>
      </c>
      <c r="B532" s="39"/>
      <c r="C532" s="40"/>
      <c r="D532" s="39"/>
      <c r="E532" s="39"/>
      <c r="F532" s="39"/>
      <c r="G532" s="41"/>
      <c r="H532" s="39"/>
      <c r="I532" s="42"/>
      <c r="K532" s="71"/>
      <c r="L532" s="68"/>
    </row>
    <row r="533" spans="1:13" hidden="1" x14ac:dyDescent="0.2">
      <c r="A533" s="56"/>
      <c r="C533" s="58">
        <v>756</v>
      </c>
      <c r="D533" s="58">
        <v>1400</v>
      </c>
      <c r="E533" s="58">
        <v>500</v>
      </c>
      <c r="F533" s="63"/>
      <c r="G533" s="63"/>
      <c r="H533" s="63"/>
      <c r="I533" s="52" t="e">
        <f>H533/G533*100</f>
        <v>#DIV/0!</v>
      </c>
      <c r="J533" s="68"/>
      <c r="K533" s="59"/>
      <c r="L533" s="68"/>
    </row>
    <row r="534" spans="1:13" hidden="1" x14ac:dyDescent="0.2">
      <c r="C534">
        <v>756</v>
      </c>
      <c r="D534">
        <v>1400</v>
      </c>
      <c r="E534">
        <v>500</v>
      </c>
      <c r="K534" s="67"/>
      <c r="L534" s="68"/>
    </row>
    <row r="535" spans="1:13" hidden="1" x14ac:dyDescent="0.2">
      <c r="E535">
        <v>0</v>
      </c>
      <c r="I535" s="52" t="e">
        <f>H535/G535*100</f>
        <v>#DIV/0!</v>
      </c>
      <c r="K535" s="67"/>
      <c r="L535" s="68"/>
    </row>
    <row r="536" spans="1:13" hidden="1" x14ac:dyDescent="0.2">
      <c r="K536" s="67"/>
      <c r="L536" s="68"/>
    </row>
    <row r="537" spans="1:13" hidden="1" x14ac:dyDescent="0.2">
      <c r="K537" s="67"/>
      <c r="L537" s="68"/>
    </row>
    <row r="538" spans="1:13" hidden="1" x14ac:dyDescent="0.2">
      <c r="K538" s="67"/>
      <c r="L538" s="68"/>
    </row>
    <row r="539" spans="1:13" hidden="1" x14ac:dyDescent="0.2">
      <c r="A539" s="38"/>
      <c r="B539" s="39"/>
      <c r="C539" s="40" t="s">
        <v>5</v>
      </c>
      <c r="D539" s="39" t="s">
        <v>6</v>
      </c>
      <c r="E539" s="39" t="s">
        <v>7</v>
      </c>
      <c r="F539" s="39"/>
      <c r="G539" s="41"/>
      <c r="H539" s="39"/>
      <c r="I539" s="42" t="s">
        <v>10</v>
      </c>
      <c r="J539" s="43"/>
      <c r="K539" s="44"/>
      <c r="L539" s="69"/>
      <c r="M539" s="53" t="s">
        <v>123</v>
      </c>
    </row>
    <row r="540" spans="1:13" hidden="1" x14ac:dyDescent="0.2">
      <c r="A540" s="38"/>
      <c r="B540" s="39"/>
      <c r="C540" s="40">
        <v>2005</v>
      </c>
      <c r="D540" s="39" t="s">
        <v>12</v>
      </c>
      <c r="E540" s="39">
        <v>2007</v>
      </c>
      <c r="F540" s="39"/>
      <c r="G540" s="41"/>
      <c r="H540" s="39"/>
      <c r="I540" s="42" t="s">
        <v>13</v>
      </c>
      <c r="J540" s="39"/>
      <c r="K540" s="46"/>
      <c r="L540" s="68"/>
    </row>
    <row r="541" spans="1:13" hidden="1" x14ac:dyDescent="0.2">
      <c r="A541" s="56"/>
      <c r="B541" s="57"/>
      <c r="C541" s="58"/>
      <c r="D541" s="58"/>
      <c r="E541" s="58"/>
      <c r="F541" s="57"/>
      <c r="G541" s="63"/>
      <c r="H541" s="57"/>
      <c r="I541" s="76"/>
      <c r="J541" s="68"/>
      <c r="K541" s="67"/>
      <c r="L541" s="68"/>
    </row>
    <row r="542" spans="1:13" hidden="1" x14ac:dyDescent="0.2">
      <c r="A542" s="56"/>
      <c r="B542" s="57"/>
      <c r="C542" s="58"/>
      <c r="D542" s="58"/>
      <c r="E542" s="58"/>
      <c r="F542" s="57"/>
      <c r="G542" s="63"/>
      <c r="H542" s="57"/>
      <c r="I542" s="76"/>
      <c r="J542" s="68"/>
      <c r="K542" s="67"/>
      <c r="L542" s="68"/>
    </row>
    <row r="543" spans="1:13" hidden="1" x14ac:dyDescent="0.2">
      <c r="A543" s="38"/>
      <c r="B543" s="39"/>
      <c r="C543" s="40"/>
      <c r="D543" s="39"/>
      <c r="E543" s="39"/>
      <c r="F543" s="39"/>
      <c r="G543" s="41"/>
      <c r="H543" s="39"/>
      <c r="I543" s="42"/>
      <c r="J543" s="68"/>
      <c r="K543" s="67"/>
      <c r="L543" s="68"/>
    </row>
    <row r="544" spans="1:13" hidden="1" x14ac:dyDescent="0.2">
      <c r="A544" s="38"/>
      <c r="B544" s="39"/>
      <c r="C544" s="40"/>
      <c r="D544" s="39"/>
      <c r="E544" s="39"/>
      <c r="F544" s="39"/>
      <c r="G544" s="41"/>
      <c r="H544" s="39"/>
      <c r="I544" s="42"/>
      <c r="J544" s="68"/>
      <c r="K544" s="67"/>
      <c r="L544" s="68"/>
    </row>
    <row r="545" spans="1:13" hidden="1" x14ac:dyDescent="0.2">
      <c r="A545" s="56"/>
      <c r="C545" s="58">
        <v>99</v>
      </c>
      <c r="D545" s="58">
        <v>300</v>
      </c>
      <c r="E545" s="58">
        <v>300</v>
      </c>
      <c r="F545" s="57"/>
      <c r="G545" s="63"/>
      <c r="H545" s="57"/>
      <c r="I545" s="52" t="e">
        <f>H545/G545*100</f>
        <v>#DIV/0!</v>
      </c>
      <c r="K545" s="67"/>
      <c r="L545" s="68"/>
    </row>
    <row r="546" spans="1:13" hidden="1" x14ac:dyDescent="0.2">
      <c r="D546">
        <v>200</v>
      </c>
      <c r="I546" s="52" t="e">
        <f>H546/G546*100</f>
        <v>#DIV/0!</v>
      </c>
    </row>
    <row r="547" spans="1:13" hidden="1" x14ac:dyDescent="0.2">
      <c r="A547" s="38"/>
      <c r="B547" s="39"/>
      <c r="C547" s="40"/>
      <c r="D547" s="39"/>
      <c r="E547" s="39"/>
      <c r="F547" s="39"/>
      <c r="G547" s="41"/>
      <c r="H547" s="39"/>
      <c r="I547" s="42"/>
    </row>
    <row r="548" spans="1:13" hidden="1" x14ac:dyDescent="0.2">
      <c r="A548" s="38"/>
      <c r="B548" s="39"/>
      <c r="C548" s="40"/>
      <c r="D548" s="39"/>
      <c r="E548" s="39"/>
      <c r="F548" s="39"/>
      <c r="G548" s="41"/>
      <c r="H548" s="39"/>
      <c r="I548" s="42"/>
    </row>
    <row r="549" spans="1:13" hidden="1" x14ac:dyDescent="0.2">
      <c r="A549" s="56"/>
      <c r="B549" s="57"/>
      <c r="C549" s="58"/>
      <c r="D549" s="58"/>
      <c r="E549" s="58"/>
      <c r="F549" s="57"/>
      <c r="G549" s="63"/>
      <c r="H549" s="57"/>
      <c r="I549" s="76"/>
    </row>
    <row r="550" spans="1:13" hidden="1" x14ac:dyDescent="0.2">
      <c r="A550" s="38"/>
      <c r="B550" s="39"/>
      <c r="C550" s="40"/>
      <c r="D550" s="39"/>
      <c r="E550" s="39"/>
      <c r="F550" s="39"/>
      <c r="G550" s="41"/>
      <c r="H550" s="39"/>
      <c r="I550" s="42"/>
    </row>
    <row r="551" spans="1:13" hidden="1" x14ac:dyDescent="0.2">
      <c r="A551" s="38"/>
      <c r="B551" s="39"/>
      <c r="C551" s="40"/>
      <c r="D551" s="39"/>
      <c r="E551" s="39"/>
      <c r="F551" s="39"/>
      <c r="G551" s="41"/>
      <c r="H551" s="39"/>
      <c r="I551" s="42"/>
    </row>
    <row r="552" spans="1:13" hidden="1" x14ac:dyDescent="0.2">
      <c r="A552" s="94"/>
      <c r="B552" s="57"/>
      <c r="C552" s="58"/>
      <c r="D552" s="58"/>
      <c r="E552" s="58"/>
      <c r="F552" s="57"/>
      <c r="G552" s="63"/>
      <c r="H552" s="57"/>
      <c r="I552" s="76"/>
    </row>
    <row r="553" spans="1:13" hidden="1" x14ac:dyDescent="0.2">
      <c r="A553" s="56"/>
      <c r="C553" s="58"/>
      <c r="D553" s="58"/>
      <c r="E553" s="58"/>
      <c r="G553" s="96"/>
    </row>
    <row r="554" spans="1:13" hidden="1" x14ac:dyDescent="0.2">
      <c r="C554">
        <v>99</v>
      </c>
      <c r="D554">
        <v>100</v>
      </c>
      <c r="E554">
        <v>300</v>
      </c>
      <c r="I554" s="52">
        <v>0</v>
      </c>
    </row>
    <row r="555" spans="1:13" hidden="1" x14ac:dyDescent="0.2">
      <c r="I555" s="52" t="e">
        <f>H555/G555*100</f>
        <v>#DIV/0!</v>
      </c>
    </row>
    <row r="556" spans="1:13" hidden="1" x14ac:dyDescent="0.2">
      <c r="A556" s="56"/>
      <c r="F556" s="57"/>
      <c r="G556" s="63"/>
      <c r="H556" s="57"/>
      <c r="I556" s="52">
        <v>0</v>
      </c>
      <c r="K556" s="67"/>
      <c r="L556" s="68"/>
      <c r="M556" s="53" t="s">
        <v>14</v>
      </c>
    </row>
    <row r="557" spans="1:13" hidden="1" x14ac:dyDescent="0.2">
      <c r="I557" s="52">
        <v>0</v>
      </c>
      <c r="K557" s="67"/>
      <c r="L557" s="68"/>
    </row>
    <row r="558" spans="1:13" hidden="1" x14ac:dyDescent="0.2">
      <c r="A558" s="56"/>
      <c r="C558" s="58">
        <v>0</v>
      </c>
      <c r="D558" s="58">
        <v>400</v>
      </c>
      <c r="E558" s="58">
        <v>0</v>
      </c>
      <c r="F558" s="57"/>
      <c r="G558" s="63"/>
      <c r="H558" s="57"/>
      <c r="I558" s="52" t="e">
        <f>H558/G558*100</f>
        <v>#DIV/0!</v>
      </c>
    </row>
    <row r="559" spans="1:13" hidden="1" x14ac:dyDescent="0.2"/>
    <row r="560" spans="1:13" hidden="1" x14ac:dyDescent="0.2">
      <c r="M560" s="53" t="s">
        <v>177</v>
      </c>
    </row>
    <row r="561" spans="1:14" hidden="1" x14ac:dyDescent="0.2">
      <c r="A561" s="56"/>
      <c r="C561" s="58">
        <v>528</v>
      </c>
      <c r="D561" s="58">
        <v>70</v>
      </c>
      <c r="E561">
        <v>0</v>
      </c>
    </row>
    <row r="562" spans="1:14" hidden="1" x14ac:dyDescent="0.2">
      <c r="C562">
        <v>528</v>
      </c>
    </row>
    <row r="563" spans="1:14" hidden="1" x14ac:dyDescent="0.2">
      <c r="D563">
        <v>70</v>
      </c>
    </row>
    <row r="564" spans="1:14" hidden="1" x14ac:dyDescent="0.2">
      <c r="A564" s="56"/>
      <c r="G564" s="63"/>
      <c r="I564" s="52" t="e">
        <f>H564/G564*100</f>
        <v>#DIV/0!</v>
      </c>
    </row>
    <row r="565" spans="1:14" hidden="1" x14ac:dyDescent="0.2"/>
    <row r="566" spans="1:14" hidden="1" x14ac:dyDescent="0.2"/>
    <row r="567" spans="1:14" hidden="1" x14ac:dyDescent="0.2">
      <c r="A567" s="56"/>
      <c r="B567" s="57"/>
      <c r="C567" s="58"/>
      <c r="D567" s="58"/>
      <c r="E567" s="58"/>
      <c r="F567" s="57"/>
      <c r="G567" s="63"/>
      <c r="H567" s="57"/>
    </row>
    <row r="568" spans="1:14" hidden="1" x14ac:dyDescent="0.2">
      <c r="A568" s="56"/>
      <c r="B568" s="57"/>
      <c r="C568" s="58"/>
      <c r="D568" s="58"/>
      <c r="E568" s="58"/>
      <c r="F568" s="57"/>
      <c r="G568" s="63"/>
      <c r="H568" s="57"/>
      <c r="I568" s="76"/>
    </row>
    <row r="569" spans="1:14" hidden="1" x14ac:dyDescent="0.2">
      <c r="A569" s="56"/>
      <c r="B569" s="57"/>
      <c r="C569" s="58">
        <v>1967</v>
      </c>
      <c r="D569" s="58">
        <v>1679</v>
      </c>
      <c r="E569" s="58">
        <v>4100</v>
      </c>
      <c r="F569" s="57"/>
      <c r="G569" s="63"/>
      <c r="H569" s="57"/>
      <c r="I569" s="52" t="e">
        <f>H569/G569*100</f>
        <v>#DIV/0!</v>
      </c>
      <c r="J569" s="83"/>
      <c r="K569" s="84"/>
      <c r="L569" s="85"/>
    </row>
    <row r="570" spans="1:14" hidden="1" x14ac:dyDescent="0.2">
      <c r="D570">
        <v>250</v>
      </c>
      <c r="I570" s="52" t="e">
        <f>H570/G570*100</f>
        <v>#DIV/0!</v>
      </c>
    </row>
    <row r="571" spans="1:14" hidden="1" x14ac:dyDescent="0.2">
      <c r="C571">
        <v>1967</v>
      </c>
      <c r="D571">
        <v>156</v>
      </c>
      <c r="J571" s="83"/>
      <c r="K571" s="84"/>
      <c r="L571" s="85"/>
    </row>
    <row r="572" spans="1:14" hidden="1" x14ac:dyDescent="0.2">
      <c r="E572">
        <v>200</v>
      </c>
    </row>
    <row r="573" spans="1:14" s="53" customFormat="1" hidden="1" x14ac:dyDescent="0.2">
      <c r="A573" s="49"/>
      <c r="B573" s="50"/>
      <c r="C573"/>
      <c r="D573">
        <v>1093</v>
      </c>
      <c r="E573">
        <v>2500</v>
      </c>
      <c r="F573" s="50"/>
      <c r="G573" s="51"/>
      <c r="H573" s="50"/>
      <c r="I573" s="52"/>
      <c r="K573" s="54"/>
      <c r="N573"/>
    </row>
    <row r="574" spans="1:14" s="53" customFormat="1" hidden="1" x14ac:dyDescent="0.2">
      <c r="A574" s="49"/>
      <c r="B574" s="50"/>
      <c r="C574"/>
      <c r="D574">
        <v>180</v>
      </c>
      <c r="E574"/>
      <c r="F574" s="50"/>
      <c r="G574" s="51"/>
      <c r="H574" s="50"/>
      <c r="I574" s="52"/>
      <c r="K574" s="54"/>
      <c r="N574"/>
    </row>
    <row r="575" spans="1:14" s="53" customFormat="1" hidden="1" x14ac:dyDescent="0.2">
      <c r="A575" s="49"/>
      <c r="B575" s="50"/>
      <c r="C575"/>
      <c r="D575"/>
      <c r="E575"/>
      <c r="F575" s="50"/>
      <c r="G575" s="51"/>
      <c r="H575" s="50"/>
      <c r="I575" s="52" t="e">
        <f>H575/G575*100</f>
        <v>#DIV/0!</v>
      </c>
      <c r="K575" s="67"/>
      <c r="L575" s="68"/>
      <c r="N575"/>
    </row>
    <row r="576" spans="1:14" s="53" customFormat="1" hidden="1" x14ac:dyDescent="0.2">
      <c r="A576" s="49"/>
      <c r="B576" s="50"/>
      <c r="C576"/>
      <c r="D576"/>
      <c r="E576">
        <v>1400</v>
      </c>
      <c r="F576" s="50"/>
      <c r="G576" s="51"/>
      <c r="H576" s="50"/>
      <c r="I576" s="52"/>
      <c r="K576" s="54"/>
      <c r="N576"/>
    </row>
    <row r="577" spans="1:14" s="53" customFormat="1" hidden="1" x14ac:dyDescent="0.2">
      <c r="A577" s="49"/>
      <c r="B577" s="50"/>
      <c r="C577"/>
      <c r="D577"/>
      <c r="E577"/>
      <c r="F577" s="50"/>
      <c r="G577" s="51"/>
      <c r="H577" s="50"/>
      <c r="I577" s="52"/>
      <c r="K577" s="54"/>
      <c r="N577"/>
    </row>
    <row r="578" spans="1:14" s="53" customFormat="1" hidden="1" x14ac:dyDescent="0.2">
      <c r="A578" s="49"/>
      <c r="B578" s="50"/>
      <c r="C578"/>
      <c r="D578"/>
      <c r="E578"/>
      <c r="F578" s="50"/>
      <c r="G578" s="51"/>
      <c r="H578" s="50"/>
      <c r="I578" s="52"/>
      <c r="K578" s="54"/>
      <c r="N578"/>
    </row>
    <row r="579" spans="1:14" s="53" customFormat="1" hidden="1" x14ac:dyDescent="0.2">
      <c r="A579" s="56"/>
      <c r="B579" s="57"/>
      <c r="C579"/>
      <c r="D579"/>
      <c r="E579"/>
      <c r="F579" s="57"/>
      <c r="G579" s="63"/>
      <c r="H579" s="57"/>
      <c r="I579" s="52" t="e">
        <f>H579/G579*100</f>
        <v>#DIV/0!</v>
      </c>
      <c r="K579" s="54"/>
      <c r="N579"/>
    </row>
    <row r="580" spans="1:14" s="53" customFormat="1" hidden="1" x14ac:dyDescent="0.2">
      <c r="A580" s="49"/>
      <c r="B580" s="50"/>
      <c r="C580"/>
      <c r="D580"/>
      <c r="E580"/>
      <c r="F580" s="50"/>
      <c r="G580" s="51"/>
      <c r="H580" s="50"/>
      <c r="I580" s="52"/>
      <c r="K580" s="54"/>
      <c r="N580"/>
    </row>
    <row r="581" spans="1:14" s="53" customFormat="1" hidden="1" x14ac:dyDescent="0.2">
      <c r="A581" s="49"/>
      <c r="B581" s="50"/>
      <c r="C581"/>
      <c r="D581"/>
      <c r="E581"/>
      <c r="F581" s="50"/>
      <c r="G581" s="51"/>
      <c r="H581" s="50"/>
      <c r="I581" s="52"/>
      <c r="K581" s="54"/>
      <c r="N581"/>
    </row>
    <row r="582" spans="1:14" s="53" customFormat="1" ht="18.75" x14ac:dyDescent="0.3">
      <c r="A582" s="49"/>
      <c r="B582" s="90" t="s">
        <v>178</v>
      </c>
      <c r="C582" s="97" t="e">
        <f>C510+#REF!+#REF!+#REF!+C524+C533+C545+C558+C561+C569</f>
        <v>#REF!</v>
      </c>
      <c r="D582" s="97" t="e">
        <f>D510+#REF!+#REF!+#REF!+D524+D533+D545+D558+D561+D569</f>
        <v>#REF!</v>
      </c>
      <c r="E582" s="97" t="e">
        <f>E510+#REF!+#REF!+#REF!+E524+E533+E545+E558+E561+E569</f>
        <v>#REF!</v>
      </c>
      <c r="F582" s="92">
        <v>136.91999999999999</v>
      </c>
      <c r="G582" s="92">
        <v>25</v>
      </c>
      <c r="H582" s="92">
        <v>0.42</v>
      </c>
      <c r="I582" s="52">
        <f>H582/G582*100</f>
        <v>1.68</v>
      </c>
      <c r="J582" s="98"/>
      <c r="K582" s="92"/>
      <c r="L582" s="68"/>
      <c r="N582"/>
    </row>
    <row r="583" spans="1:14" s="53" customFormat="1" hidden="1" x14ac:dyDescent="0.2">
      <c r="A583" s="49"/>
      <c r="B583" s="50"/>
      <c r="C583"/>
      <c r="D583"/>
      <c r="E583"/>
      <c r="F583" s="50"/>
      <c r="G583" s="51"/>
      <c r="H583" s="50"/>
      <c r="I583" s="52"/>
      <c r="K583" s="54"/>
      <c r="N583"/>
    </row>
    <row r="584" spans="1:14" s="53" customFormat="1" hidden="1" x14ac:dyDescent="0.2">
      <c r="A584" s="49"/>
      <c r="B584" s="50"/>
      <c r="C584"/>
      <c r="D584"/>
      <c r="E584"/>
      <c r="F584" s="50"/>
      <c r="G584" s="51"/>
      <c r="H584" s="50"/>
      <c r="I584" s="52"/>
      <c r="K584" s="54"/>
      <c r="N584"/>
    </row>
    <row r="585" spans="1:14" s="53" customFormat="1" hidden="1" x14ac:dyDescent="0.2">
      <c r="A585" s="49"/>
      <c r="B585" s="50"/>
      <c r="C585"/>
      <c r="D585"/>
      <c r="E585"/>
      <c r="F585" s="50"/>
      <c r="G585" s="51"/>
      <c r="H585" s="50"/>
      <c r="I585" s="52"/>
      <c r="K585" s="54"/>
      <c r="N585"/>
    </row>
    <row r="586" spans="1:14" s="53" customFormat="1" hidden="1" x14ac:dyDescent="0.2">
      <c r="A586" s="49"/>
      <c r="B586" s="50"/>
      <c r="C586"/>
      <c r="D586"/>
      <c r="E586"/>
      <c r="F586" s="50"/>
      <c r="G586" s="51"/>
      <c r="H586" s="50"/>
      <c r="I586" s="52"/>
      <c r="K586" s="54"/>
      <c r="N586"/>
    </row>
    <row r="587" spans="1:14" s="53" customFormat="1" hidden="1" x14ac:dyDescent="0.2">
      <c r="A587" s="38" t="s">
        <v>3</v>
      </c>
      <c r="B587" s="39" t="s">
        <v>4</v>
      </c>
      <c r="C587" s="40" t="s">
        <v>5</v>
      </c>
      <c r="D587" s="39" t="s">
        <v>6</v>
      </c>
      <c r="E587" s="39" t="s">
        <v>7</v>
      </c>
      <c r="F587" s="39"/>
      <c r="G587" s="41"/>
      <c r="H587" s="39"/>
      <c r="I587" s="42"/>
      <c r="K587" s="54"/>
      <c r="N587"/>
    </row>
    <row r="588" spans="1:14" s="53" customFormat="1" hidden="1" x14ac:dyDescent="0.2">
      <c r="A588" s="38" t="s">
        <v>51</v>
      </c>
      <c r="B588" s="39"/>
      <c r="C588" s="40">
        <v>2005</v>
      </c>
      <c r="D588" s="39" t="s">
        <v>12</v>
      </c>
      <c r="E588" s="39">
        <v>2007</v>
      </c>
      <c r="F588" s="39"/>
      <c r="G588" s="41"/>
      <c r="H588" s="39"/>
      <c r="I588" s="42"/>
      <c r="K588" s="54"/>
      <c r="N588"/>
    </row>
    <row r="589" spans="1:14" s="53" customFormat="1" hidden="1" x14ac:dyDescent="0.2">
      <c r="A589" s="56"/>
      <c r="B589" s="57"/>
      <c r="C589" s="58"/>
      <c r="D589" s="58"/>
      <c r="E589" s="58"/>
      <c r="F589" s="57"/>
      <c r="G589" s="63"/>
      <c r="H589" s="57"/>
      <c r="I589" s="76"/>
      <c r="K589" s="54"/>
      <c r="N589"/>
    </row>
    <row r="590" spans="1:14" s="53" customFormat="1" hidden="1" x14ac:dyDescent="0.2">
      <c r="A590" s="38"/>
      <c r="B590" s="39"/>
      <c r="C590" s="40"/>
      <c r="D590" s="39"/>
      <c r="E590" s="39"/>
      <c r="F590" s="39"/>
      <c r="G590" s="41"/>
      <c r="H590" s="39"/>
      <c r="I590" s="42"/>
      <c r="K590" s="54"/>
      <c r="N590"/>
    </row>
    <row r="591" spans="1:14" s="53" customFormat="1" hidden="1" x14ac:dyDescent="0.2">
      <c r="A591" s="38"/>
      <c r="B591" s="39"/>
      <c r="C591" s="40"/>
      <c r="D591" s="39"/>
      <c r="E591" s="39"/>
      <c r="F591" s="39"/>
      <c r="G591" s="41"/>
      <c r="H591" s="39"/>
      <c r="I591" s="42"/>
      <c r="K591" s="54"/>
      <c r="N591"/>
    </row>
    <row r="592" spans="1:14" s="53" customFormat="1" x14ac:dyDescent="0.2">
      <c r="A592" s="56"/>
      <c r="B592" s="57"/>
      <c r="C592" s="106"/>
      <c r="D592" s="106"/>
      <c r="E592" s="106"/>
      <c r="F592" s="57"/>
      <c r="G592" s="63"/>
      <c r="H592" s="57"/>
      <c r="I592" s="76"/>
      <c r="K592" s="54"/>
      <c r="N592"/>
    </row>
    <row r="593" spans="1:14" s="53" customFormat="1" x14ac:dyDescent="0.2">
      <c r="A593" s="56"/>
      <c r="B593" s="57" t="s">
        <v>179</v>
      </c>
      <c r="C593" s="58"/>
      <c r="D593" s="58"/>
      <c r="E593" s="58"/>
      <c r="F593" s="57"/>
      <c r="G593" s="63"/>
      <c r="H593" s="57"/>
      <c r="I593" s="76"/>
      <c r="K593" s="54"/>
      <c r="N593"/>
    </row>
    <row r="594" spans="1:14" s="53" customFormat="1" x14ac:dyDescent="0.2">
      <c r="A594" s="56"/>
      <c r="B594" s="57"/>
      <c r="C594" s="58"/>
      <c r="D594" s="58"/>
      <c r="E594" s="58"/>
      <c r="F594" s="57"/>
      <c r="G594" s="63"/>
      <c r="H594" s="57"/>
      <c r="I594" s="76"/>
      <c r="K594" s="54"/>
      <c r="N594"/>
    </row>
    <row r="595" spans="1:14" s="53" customFormat="1" x14ac:dyDescent="0.2">
      <c r="A595" s="56" t="s">
        <v>57</v>
      </c>
      <c r="B595" s="50" t="s">
        <v>180</v>
      </c>
      <c r="C595"/>
      <c r="D595"/>
      <c r="E595"/>
      <c r="F595" s="63">
        <v>54.96</v>
      </c>
      <c r="G595" s="63">
        <v>314.75</v>
      </c>
      <c r="H595" s="63">
        <v>80.27</v>
      </c>
      <c r="I595" s="52">
        <f>H595/G595*100</f>
        <v>25.502779984114376</v>
      </c>
      <c r="K595" s="59"/>
      <c r="N595"/>
    </row>
    <row r="596" spans="1:14" s="53" customFormat="1" hidden="1" x14ac:dyDescent="0.2">
      <c r="A596" s="49">
        <v>814</v>
      </c>
      <c r="B596" s="50" t="s">
        <v>181</v>
      </c>
      <c r="C596"/>
      <c r="D596"/>
      <c r="E596"/>
      <c r="F596" s="50"/>
      <c r="G596" s="51"/>
      <c r="H596" s="50"/>
      <c r="I596" s="52"/>
      <c r="K596" s="54"/>
      <c r="N596"/>
    </row>
    <row r="597" spans="1:14" s="53" customFormat="1" x14ac:dyDescent="0.2">
      <c r="A597" s="49">
        <v>821</v>
      </c>
      <c r="B597" s="50" t="s">
        <v>182</v>
      </c>
      <c r="C597">
        <v>1812</v>
      </c>
      <c r="D597">
        <v>1812</v>
      </c>
      <c r="E597">
        <v>1812</v>
      </c>
      <c r="F597" s="50"/>
      <c r="G597" s="96">
        <v>314.75</v>
      </c>
      <c r="H597" s="50">
        <v>80.27</v>
      </c>
      <c r="I597" s="52">
        <f>H597/G597*100</f>
        <v>25.502779984114376</v>
      </c>
      <c r="K597" s="54"/>
      <c r="N597"/>
    </row>
    <row r="598" spans="1:14" s="53" customFormat="1" hidden="1" x14ac:dyDescent="0.2">
      <c r="A598" s="49" t="s">
        <v>183</v>
      </c>
      <c r="B598" s="50" t="s">
        <v>184</v>
      </c>
      <c r="C598">
        <v>590</v>
      </c>
      <c r="D598">
        <v>590</v>
      </c>
      <c r="E598">
        <v>590</v>
      </c>
      <c r="F598" s="50"/>
      <c r="G598" s="51"/>
      <c r="H598" s="50"/>
      <c r="I598" s="52"/>
      <c r="K598" s="54"/>
      <c r="N598"/>
    </row>
    <row r="599" spans="1:14" s="53" customFormat="1" hidden="1" x14ac:dyDescent="0.2">
      <c r="A599" s="38"/>
      <c r="B599" s="39"/>
      <c r="C599" s="40"/>
      <c r="D599" s="39"/>
      <c r="E599" s="39"/>
      <c r="F599" s="39"/>
      <c r="G599" s="41"/>
      <c r="H599" s="39"/>
      <c r="I599" s="52"/>
      <c r="K599" s="54"/>
      <c r="N599"/>
    </row>
    <row r="600" spans="1:14" s="53" customFormat="1" hidden="1" x14ac:dyDescent="0.2">
      <c r="A600" s="38"/>
      <c r="B600" s="39"/>
      <c r="C600" s="40"/>
      <c r="D600" s="39"/>
      <c r="E600" s="39"/>
      <c r="F600" s="39"/>
      <c r="G600" s="41"/>
      <c r="H600" s="39"/>
      <c r="I600" s="52"/>
      <c r="K600" s="54"/>
      <c r="N600"/>
    </row>
    <row r="601" spans="1:14" s="53" customFormat="1" x14ac:dyDescent="0.2">
      <c r="A601" s="38"/>
      <c r="B601" s="39"/>
      <c r="C601" s="40"/>
      <c r="D601" s="39"/>
      <c r="E601" s="39"/>
      <c r="F601" s="39"/>
      <c r="G601" s="41"/>
      <c r="H601" s="39"/>
      <c r="I601" s="42"/>
      <c r="J601" s="43"/>
      <c r="K601" s="44"/>
      <c r="N601"/>
    </row>
    <row r="602" spans="1:14" s="53" customFormat="1" x14ac:dyDescent="0.2">
      <c r="A602" s="94" t="s">
        <v>16</v>
      </c>
      <c r="B602" s="50"/>
      <c r="C602"/>
      <c r="D602">
        <v>400</v>
      </c>
      <c r="E602">
        <v>1600</v>
      </c>
      <c r="F602" s="60"/>
      <c r="G602" s="63"/>
      <c r="H602" s="107">
        <v>3.3</v>
      </c>
      <c r="I602" s="52">
        <v>0</v>
      </c>
      <c r="K602" s="54"/>
      <c r="N602"/>
    </row>
    <row r="603" spans="1:14" hidden="1" x14ac:dyDescent="0.2">
      <c r="I603" s="52" t="e">
        <f>H603/G603*100</f>
        <v>#DIV/0!</v>
      </c>
      <c r="K603" s="67"/>
      <c r="L603" s="68"/>
    </row>
    <row r="604" spans="1:14" hidden="1" x14ac:dyDescent="0.2">
      <c r="A604" s="94"/>
      <c r="F604" s="57"/>
      <c r="G604" s="63"/>
      <c r="H604" s="57"/>
      <c r="I604" s="52" t="e">
        <f>H604/G604*100</f>
        <v>#DIV/0!</v>
      </c>
    </row>
    <row r="605" spans="1:14" hidden="1" x14ac:dyDescent="0.2">
      <c r="A605" s="49">
        <v>824</v>
      </c>
      <c r="B605" s="50" t="s">
        <v>185</v>
      </c>
      <c r="C605">
        <v>108</v>
      </c>
      <c r="D605">
        <v>109</v>
      </c>
      <c r="E605">
        <v>0</v>
      </c>
    </row>
    <row r="606" spans="1:14" hidden="1" x14ac:dyDescent="0.2">
      <c r="C606" t="s">
        <v>14</v>
      </c>
      <c r="I606" s="52" t="e">
        <f>H606/G606*100</f>
        <v>#DIV/0!</v>
      </c>
      <c r="K606" s="67"/>
      <c r="L606" s="68"/>
    </row>
    <row r="607" spans="1:14" x14ac:dyDescent="0.2">
      <c r="A607" s="49">
        <v>819</v>
      </c>
      <c r="B607" s="50" t="s">
        <v>186</v>
      </c>
      <c r="H607" s="50">
        <v>3.3</v>
      </c>
      <c r="I607" s="52">
        <v>0</v>
      </c>
      <c r="K607" s="67"/>
      <c r="L607" s="68"/>
    </row>
    <row r="608" spans="1:14" x14ac:dyDescent="0.2">
      <c r="A608" s="56" t="s">
        <v>91</v>
      </c>
      <c r="B608" s="57" t="s">
        <v>92</v>
      </c>
      <c r="F608" s="57">
        <v>3.56</v>
      </c>
      <c r="G608" s="63">
        <v>12.3</v>
      </c>
      <c r="H608" s="57">
        <v>3.65</v>
      </c>
      <c r="I608" s="52">
        <f>H608/G608*100</f>
        <v>29.674796747967473</v>
      </c>
      <c r="K608" s="67"/>
      <c r="L608" s="68"/>
    </row>
    <row r="609" spans="1:14" x14ac:dyDescent="0.2">
      <c r="A609" s="49">
        <v>824</v>
      </c>
      <c r="B609" s="50" t="s">
        <v>187</v>
      </c>
      <c r="G609" s="51">
        <v>12.3</v>
      </c>
      <c r="H609" s="50">
        <v>3.65</v>
      </c>
      <c r="I609" s="52">
        <f>H609/G609*100</f>
        <v>29.674796747967473</v>
      </c>
      <c r="K609" s="67"/>
      <c r="L609" s="68"/>
    </row>
    <row r="610" spans="1:14" x14ac:dyDescent="0.2">
      <c r="A610" s="56" t="s">
        <v>63</v>
      </c>
      <c r="B610" s="57" t="s">
        <v>64</v>
      </c>
      <c r="F610" s="57"/>
      <c r="G610" s="63"/>
      <c r="H610" s="57"/>
      <c r="I610" s="52">
        <v>0</v>
      </c>
      <c r="K610" s="67"/>
      <c r="L610" s="68"/>
    </row>
    <row r="611" spans="1:14" x14ac:dyDescent="0.2">
      <c r="A611" s="49">
        <v>824</v>
      </c>
      <c r="B611" s="50" t="s">
        <v>185</v>
      </c>
      <c r="I611" s="52">
        <v>0</v>
      </c>
      <c r="K611" s="67"/>
      <c r="L611" s="68"/>
    </row>
    <row r="612" spans="1:14" ht="18" x14ac:dyDescent="0.25">
      <c r="B612" s="90" t="s">
        <v>188</v>
      </c>
      <c r="C612" s="91">
        <f>SUM(C595:C605)</f>
        <v>2510</v>
      </c>
      <c r="D612" s="91">
        <f>SUM(D595:D605)</f>
        <v>2911</v>
      </c>
      <c r="E612" s="91">
        <f>SUM(E595:E605)</f>
        <v>4002</v>
      </c>
      <c r="F612" s="59">
        <v>58.52</v>
      </c>
      <c r="G612" s="59">
        <v>327.05</v>
      </c>
      <c r="H612" s="59">
        <v>87.22</v>
      </c>
      <c r="I612" s="52">
        <f>H612/G612*100</f>
        <v>26.668705090964686</v>
      </c>
      <c r="J612" s="63"/>
      <c r="K612" s="59"/>
      <c r="L612" s="68"/>
    </row>
    <row r="613" spans="1:14" hidden="1" x14ac:dyDescent="0.2"/>
    <row r="615" spans="1:14" ht="18.75" x14ac:dyDescent="0.3">
      <c r="B615" s="90" t="s">
        <v>189</v>
      </c>
      <c r="C615" s="91" t="e">
        <f>C612+C582+C503</f>
        <v>#REF!</v>
      </c>
      <c r="D615" s="91" t="e">
        <f>D612+D582+D503</f>
        <v>#REF!</v>
      </c>
      <c r="E615" s="91" t="e">
        <f>E612+E582+E503</f>
        <v>#REF!</v>
      </c>
      <c r="F615" s="92">
        <f xml:space="preserve"> F612+F582+F503</f>
        <v>1131.6500000000001</v>
      </c>
      <c r="G615" s="92">
        <v>4204.88</v>
      </c>
      <c r="H615" s="92">
        <v>991.06</v>
      </c>
      <c r="I615" s="52">
        <f>H615/G615*100</f>
        <v>23.569281406365935</v>
      </c>
      <c r="J615" s="98"/>
      <c r="K615" s="92"/>
      <c r="L615" s="68"/>
    </row>
    <row r="616" spans="1:14" hidden="1" x14ac:dyDescent="0.2">
      <c r="A616" s="38" t="s">
        <v>3</v>
      </c>
      <c r="B616" s="39" t="s">
        <v>4</v>
      </c>
      <c r="C616" s="40" t="s">
        <v>5</v>
      </c>
      <c r="D616" s="39" t="s">
        <v>6</v>
      </c>
      <c r="E616" s="39" t="s">
        <v>7</v>
      </c>
      <c r="F616" s="39"/>
      <c r="G616" s="41"/>
      <c r="H616" s="39"/>
      <c r="I616" s="42" t="s">
        <v>10</v>
      </c>
      <c r="J616" s="43"/>
      <c r="K616" s="44"/>
      <c r="L616" s="69"/>
      <c r="M616" s="53" t="s">
        <v>123</v>
      </c>
    </row>
    <row r="617" spans="1:14" hidden="1" x14ac:dyDescent="0.2">
      <c r="A617" s="38" t="s">
        <v>51</v>
      </c>
      <c r="B617" s="39"/>
      <c r="C617" s="40">
        <v>2005</v>
      </c>
      <c r="D617" s="39" t="s">
        <v>12</v>
      </c>
      <c r="E617" s="39">
        <v>2007</v>
      </c>
      <c r="F617" s="39"/>
      <c r="G617" s="41"/>
      <c r="H617" s="39"/>
      <c r="I617" s="42" t="s">
        <v>13</v>
      </c>
      <c r="J617" s="39"/>
      <c r="K617" s="46"/>
      <c r="L617" s="68"/>
    </row>
    <row r="619" spans="1:14" s="53" customFormat="1" ht="15.75" x14ac:dyDescent="0.25">
      <c r="A619" s="49" t="s">
        <v>190</v>
      </c>
      <c r="B619" s="78" t="s">
        <v>191</v>
      </c>
      <c r="C619"/>
      <c r="D619"/>
      <c r="E619"/>
      <c r="F619" s="57">
        <v>646.29999999999995</v>
      </c>
      <c r="G619" s="63">
        <v>3769.08</v>
      </c>
      <c r="H619" s="57">
        <v>502.23</v>
      </c>
      <c r="I619" s="52">
        <f>H619/G619*100</f>
        <v>13.325002387850619</v>
      </c>
      <c r="K619" s="54"/>
      <c r="N619"/>
    </row>
    <row r="620" spans="1:14" s="53" customFormat="1" ht="15.75" x14ac:dyDescent="0.25">
      <c r="A620" s="49"/>
      <c r="B620" s="99"/>
      <c r="C620"/>
      <c r="D620"/>
      <c r="E620"/>
      <c r="F620" s="50"/>
      <c r="G620" s="51"/>
      <c r="H620" s="50"/>
      <c r="I620" s="52"/>
      <c r="K620" s="54"/>
      <c r="N620"/>
    </row>
    <row r="621" spans="1:14" s="53" customFormat="1" ht="12.75" hidden="1" x14ac:dyDescent="0.2">
      <c r="A621" s="49"/>
      <c r="B621"/>
      <c r="C621"/>
      <c r="D621"/>
      <c r="E621"/>
      <c r="F621" s="50"/>
      <c r="G621" s="100"/>
      <c r="H621" s="50"/>
      <c r="I621" s="52"/>
      <c r="K621" s="54"/>
      <c r="N621"/>
    </row>
    <row r="622" spans="1:14" s="53" customFormat="1" ht="12.75" hidden="1" x14ac:dyDescent="0.2">
      <c r="A622" s="49"/>
      <c r="B622"/>
      <c r="C622"/>
      <c r="D622"/>
      <c r="E622"/>
      <c r="F622" s="50"/>
      <c r="G622" s="100"/>
      <c r="H622" s="50"/>
      <c r="I622" s="52"/>
      <c r="K622" s="54"/>
      <c r="N622"/>
    </row>
    <row r="623" spans="1:14" s="53" customFormat="1" ht="12.75" hidden="1" x14ac:dyDescent="0.2">
      <c r="A623" s="49"/>
      <c r="B623"/>
      <c r="C623"/>
      <c r="D623"/>
      <c r="E623"/>
      <c r="F623" s="50"/>
      <c r="G623" s="100"/>
      <c r="H623" s="50"/>
      <c r="I623" s="52"/>
      <c r="K623" s="54"/>
      <c r="N623"/>
    </row>
    <row r="624" spans="1:14" s="53" customFormat="1" ht="12.75" hidden="1" x14ac:dyDescent="0.2">
      <c r="A624" s="49"/>
      <c r="B624"/>
      <c r="C624"/>
      <c r="D624"/>
      <c r="E624"/>
      <c r="F624" s="50"/>
      <c r="G624" s="100"/>
      <c r="H624" s="50"/>
      <c r="I624" s="52"/>
      <c r="K624" s="54"/>
      <c r="N624"/>
    </row>
    <row r="625" spans="1:14" s="53" customFormat="1" ht="12.75" hidden="1" x14ac:dyDescent="0.2">
      <c r="A625" s="49"/>
      <c r="B625"/>
      <c r="C625"/>
      <c r="D625"/>
      <c r="E625"/>
      <c r="F625" s="50"/>
      <c r="G625" s="100"/>
      <c r="H625" s="50"/>
      <c r="I625" s="52"/>
      <c r="K625" s="54"/>
      <c r="N625"/>
    </row>
    <row r="626" spans="1:14" s="53" customFormat="1" ht="12.75" hidden="1" x14ac:dyDescent="0.2">
      <c r="A626" s="49"/>
      <c r="B626"/>
      <c r="C626"/>
      <c r="D626"/>
      <c r="E626"/>
      <c r="F626" s="50"/>
      <c r="G626" s="100"/>
      <c r="H626" s="50"/>
      <c r="I626" s="52"/>
      <c r="K626" s="54"/>
      <c r="N626"/>
    </row>
    <row r="627" spans="1:14" s="53" customFormat="1" ht="12.75" hidden="1" x14ac:dyDescent="0.2">
      <c r="A627" s="49"/>
      <c r="B627"/>
      <c r="C627"/>
      <c r="D627"/>
      <c r="E627"/>
      <c r="F627" s="50"/>
      <c r="G627" s="100"/>
      <c r="H627" s="50"/>
      <c r="I627" s="52"/>
      <c r="K627" s="54"/>
      <c r="N627"/>
    </row>
    <row r="628" spans="1:14" s="53" customFormat="1" ht="12.75" hidden="1" x14ac:dyDescent="0.2">
      <c r="A628" s="49"/>
      <c r="B628"/>
      <c r="C628"/>
      <c r="D628"/>
      <c r="E628"/>
      <c r="F628" s="50"/>
      <c r="G628" s="100"/>
      <c r="H628" s="50"/>
      <c r="I628" s="52"/>
      <c r="K628" s="54"/>
      <c r="N628"/>
    </row>
    <row r="629" spans="1:14" s="53" customFormat="1" ht="12.75" hidden="1" x14ac:dyDescent="0.2">
      <c r="A629" s="49"/>
      <c r="B629"/>
      <c r="C629"/>
      <c r="D629"/>
      <c r="E629"/>
      <c r="F629" s="50"/>
      <c r="G629" s="100"/>
      <c r="H629" s="50"/>
      <c r="I629" s="52"/>
      <c r="K629" s="54"/>
      <c r="N629"/>
    </row>
    <row r="630" spans="1:14" s="53" customFormat="1" ht="12.75" hidden="1" x14ac:dyDescent="0.2">
      <c r="A630" s="49"/>
      <c r="B630"/>
      <c r="C630"/>
      <c r="D630"/>
      <c r="E630"/>
      <c r="F630" s="50"/>
      <c r="G630" s="100"/>
      <c r="H630" s="50"/>
      <c r="I630" s="52"/>
      <c r="K630" s="54"/>
      <c r="N630"/>
    </row>
    <row r="631" spans="1:14" s="53" customFormat="1" ht="12.75" hidden="1" x14ac:dyDescent="0.2">
      <c r="A631" s="49"/>
      <c r="B631"/>
      <c r="C631"/>
      <c r="D631"/>
      <c r="E631"/>
      <c r="F631" s="50"/>
      <c r="G631" s="100"/>
      <c r="H631" s="50"/>
      <c r="I631" s="52"/>
      <c r="K631" s="54"/>
      <c r="N631"/>
    </row>
    <row r="632" spans="1:14" s="53" customFormat="1" ht="12.75" hidden="1" x14ac:dyDescent="0.2">
      <c r="A632" s="49"/>
      <c r="B632"/>
      <c r="C632"/>
      <c r="D632"/>
      <c r="E632"/>
      <c r="F632" s="50"/>
      <c r="G632" s="100"/>
      <c r="H632" s="50"/>
      <c r="I632" s="52"/>
      <c r="K632" s="54"/>
      <c r="N632"/>
    </row>
    <row r="633" spans="1:14" s="53" customFormat="1" ht="12.75" hidden="1" x14ac:dyDescent="0.2">
      <c r="A633" s="49"/>
      <c r="B633"/>
      <c r="C633"/>
      <c r="D633"/>
      <c r="E633"/>
      <c r="F633" s="50"/>
      <c r="G633" s="100"/>
      <c r="H633" s="50"/>
      <c r="I633" s="52"/>
      <c r="K633" s="54"/>
      <c r="N633"/>
    </row>
    <row r="634" spans="1:14" s="53" customFormat="1" ht="12.75" hidden="1" x14ac:dyDescent="0.2">
      <c r="A634" s="49"/>
      <c r="B634"/>
      <c r="C634"/>
      <c r="D634"/>
      <c r="E634"/>
      <c r="F634" s="50"/>
      <c r="G634" s="100"/>
      <c r="H634" s="50"/>
      <c r="I634" s="52" t="e">
        <f>H634/G634*100</f>
        <v>#DIV/0!</v>
      </c>
      <c r="K634" s="54"/>
      <c r="N634"/>
    </row>
    <row r="635" spans="1:14" s="53" customFormat="1" ht="12.75" hidden="1" x14ac:dyDescent="0.2">
      <c r="A635" s="49"/>
      <c r="B635"/>
      <c r="C635"/>
      <c r="D635"/>
      <c r="E635"/>
      <c r="F635" s="50"/>
      <c r="G635" s="100"/>
      <c r="H635" s="50"/>
      <c r="I635" s="52" t="e">
        <f>H635/G635*100</f>
        <v>#DIV/0!</v>
      </c>
      <c r="K635" s="54"/>
      <c r="N635"/>
    </row>
    <row r="636" spans="1:14" s="53" customFormat="1" ht="18" hidden="1" x14ac:dyDescent="0.25">
      <c r="A636" s="49"/>
      <c r="B636"/>
      <c r="C636"/>
      <c r="D636"/>
      <c r="E636"/>
      <c r="F636" s="50"/>
      <c r="G636" s="101">
        <f>SUM(G620:G635)</f>
        <v>0</v>
      </c>
      <c r="H636" s="50"/>
      <c r="I636" s="52" t="e">
        <f>H636/G636*100</f>
        <v>#DIV/0!</v>
      </c>
      <c r="K636" s="54"/>
      <c r="N636"/>
    </row>
    <row r="637" spans="1:14" s="53" customFormat="1" hidden="1" x14ac:dyDescent="0.2">
      <c r="A637" s="49"/>
      <c r="B637"/>
      <c r="C637"/>
      <c r="D637"/>
      <c r="E637"/>
      <c r="F637" s="50"/>
      <c r="G637" s="51"/>
      <c r="H637" s="50"/>
      <c r="I637" s="52"/>
      <c r="K637" s="54"/>
      <c r="N637"/>
    </row>
    <row r="638" spans="1:14" s="53" customFormat="1" hidden="1" x14ac:dyDescent="0.2">
      <c r="A638" s="49"/>
      <c r="B638"/>
      <c r="C638"/>
      <c r="D638"/>
      <c r="E638"/>
      <c r="F638" s="50"/>
      <c r="G638" s="51"/>
      <c r="H638" s="50"/>
      <c r="I638" s="52"/>
      <c r="K638" s="54"/>
      <c r="N638"/>
    </row>
    <row r="639" spans="1:14" s="53" customFormat="1" hidden="1" x14ac:dyDescent="0.2">
      <c r="A639" s="49"/>
      <c r="B639"/>
      <c r="C639"/>
      <c r="D639"/>
      <c r="E639"/>
      <c r="F639" s="50"/>
      <c r="G639" s="51"/>
      <c r="H639" s="50"/>
      <c r="I639" s="52"/>
      <c r="K639" s="54"/>
      <c r="N639"/>
    </row>
    <row r="640" spans="1:14" s="53" customFormat="1" hidden="1" x14ac:dyDescent="0.2">
      <c r="A640" s="49"/>
      <c r="B640"/>
      <c r="C640"/>
      <c r="D640"/>
      <c r="E640"/>
      <c r="F640" s="50"/>
      <c r="G640" s="51"/>
      <c r="H640" s="50"/>
      <c r="I640" s="52" t="e">
        <f>H640/G640*100</f>
        <v>#DIV/0!</v>
      </c>
      <c r="K640" s="54"/>
      <c r="N640"/>
    </row>
    <row r="641" spans="1:14" s="53" customFormat="1" hidden="1" x14ac:dyDescent="0.2">
      <c r="A641" s="49"/>
      <c r="B641" t="s">
        <v>192</v>
      </c>
      <c r="C641"/>
      <c r="D641"/>
      <c r="E641"/>
      <c r="F641" s="50"/>
      <c r="G641" s="51"/>
      <c r="H641" s="50"/>
      <c r="I641" s="52"/>
      <c r="K641" s="54"/>
      <c r="N641"/>
    </row>
    <row r="642" spans="1:14" s="53" customFormat="1" hidden="1" x14ac:dyDescent="0.2">
      <c r="A642" s="49"/>
      <c r="B642" t="s">
        <v>193</v>
      </c>
      <c r="C642"/>
      <c r="D642"/>
      <c r="E642"/>
      <c r="F642" s="50"/>
      <c r="G642" s="51"/>
      <c r="H642" s="50"/>
      <c r="I642" s="52"/>
      <c r="K642" s="54"/>
      <c r="N642"/>
    </row>
    <row r="643" spans="1:14" s="53" customFormat="1" hidden="1" x14ac:dyDescent="0.2">
      <c r="A643" s="49"/>
      <c r="B643" t="s">
        <v>194</v>
      </c>
      <c r="C643"/>
      <c r="D643">
        <v>10900</v>
      </c>
      <c r="E643"/>
      <c r="F643" s="50"/>
      <c r="G643" s="51"/>
      <c r="H643" s="50"/>
      <c r="I643" s="52"/>
      <c r="K643" s="67"/>
      <c r="L643" s="68"/>
      <c r="N643"/>
    </row>
    <row r="644" spans="1:14" s="53" customFormat="1" hidden="1" x14ac:dyDescent="0.2">
      <c r="A644" s="49"/>
      <c r="B644" t="s">
        <v>195</v>
      </c>
      <c r="C644"/>
      <c r="D644">
        <v>1120</v>
      </c>
      <c r="E644"/>
      <c r="F644" s="50"/>
      <c r="G644" s="51"/>
      <c r="H644" s="50"/>
      <c r="I644" s="52"/>
      <c r="J644" s="53" t="s">
        <v>196</v>
      </c>
      <c r="K644" s="67"/>
      <c r="L644" s="68"/>
      <c r="N644"/>
    </row>
    <row r="645" spans="1:14" s="53" customFormat="1" hidden="1" x14ac:dyDescent="0.2">
      <c r="A645" s="49"/>
      <c r="B645" t="s">
        <v>197</v>
      </c>
      <c r="C645"/>
      <c r="D645">
        <v>2200</v>
      </c>
      <c r="E645"/>
      <c r="F645" s="50"/>
      <c r="G645" s="51"/>
      <c r="H645" s="50"/>
      <c r="I645" s="52"/>
      <c r="K645" s="67"/>
      <c r="L645" s="68"/>
      <c r="N645"/>
    </row>
    <row r="646" spans="1:14" s="53" customFormat="1" hidden="1" x14ac:dyDescent="0.2">
      <c r="A646" s="49"/>
      <c r="B646" t="s">
        <v>198</v>
      </c>
      <c r="C646"/>
      <c r="D646">
        <v>410</v>
      </c>
      <c r="E646"/>
      <c r="F646" s="50"/>
      <c r="G646" s="51"/>
      <c r="H646" s="50"/>
      <c r="I646" s="52"/>
      <c r="K646" s="67"/>
      <c r="L646" s="68"/>
      <c r="N646"/>
    </row>
    <row r="647" spans="1:14" s="53" customFormat="1" hidden="1" x14ac:dyDescent="0.2">
      <c r="A647" s="49"/>
      <c r="B647" t="s">
        <v>199</v>
      </c>
      <c r="C647"/>
      <c r="D647">
        <v>1950</v>
      </c>
      <c r="E647"/>
      <c r="F647" s="50"/>
      <c r="G647" s="51"/>
      <c r="H647" s="50"/>
      <c r="I647" s="52"/>
      <c r="J647" s="53" t="s">
        <v>200</v>
      </c>
      <c r="K647" s="67"/>
      <c r="L647" s="68"/>
      <c r="N647"/>
    </row>
    <row r="648" spans="1:14" s="53" customFormat="1" hidden="1" x14ac:dyDescent="0.2">
      <c r="A648" s="49"/>
      <c r="B648"/>
      <c r="C648"/>
      <c r="D648">
        <v>23110</v>
      </c>
      <c r="E648"/>
      <c r="F648" s="50"/>
      <c r="G648" s="51"/>
      <c r="H648" s="50"/>
      <c r="I648" s="52"/>
      <c r="J648" s="53" t="s">
        <v>201</v>
      </c>
      <c r="K648" s="67"/>
      <c r="L648" s="68"/>
      <c r="N648"/>
    </row>
    <row r="649" spans="1:14" s="53" customFormat="1" hidden="1" x14ac:dyDescent="0.2">
      <c r="A649" s="49"/>
      <c r="B649"/>
      <c r="C649"/>
      <c r="D649">
        <v>770</v>
      </c>
      <c r="E649"/>
      <c r="F649" s="50"/>
      <c r="G649" s="51"/>
      <c r="H649" s="50"/>
      <c r="I649" s="52"/>
      <c r="K649" s="67"/>
      <c r="L649" s="68"/>
      <c r="N649"/>
    </row>
    <row r="650" spans="1:14" s="53" customFormat="1" hidden="1" x14ac:dyDescent="0.2">
      <c r="A650" s="49"/>
      <c r="B650"/>
      <c r="C650"/>
      <c r="D650">
        <v>3000</v>
      </c>
      <c r="E650"/>
      <c r="F650" s="50"/>
      <c r="G650" s="51"/>
      <c r="H650" s="50"/>
      <c r="I650" s="52"/>
      <c r="K650" s="54"/>
      <c r="N650"/>
    </row>
    <row r="651" spans="1:14" s="53" customFormat="1" hidden="1" x14ac:dyDescent="0.2">
      <c r="A651" s="49"/>
      <c r="B651" t="s">
        <v>202</v>
      </c>
      <c r="C651"/>
      <c r="D651">
        <v>260</v>
      </c>
      <c r="E651"/>
      <c r="F651" s="50"/>
      <c r="G651" s="51"/>
      <c r="H651" s="50"/>
      <c r="I651" s="52"/>
      <c r="K651" s="54"/>
      <c r="N651"/>
    </row>
    <row r="652" spans="1:14" s="53" customFormat="1" ht="18" hidden="1" x14ac:dyDescent="0.25">
      <c r="A652" s="49"/>
      <c r="B652" s="99"/>
      <c r="C652"/>
      <c r="D652" s="91">
        <f>SUM(D643:D651)</f>
        <v>43720</v>
      </c>
      <c r="E652"/>
      <c r="F652" s="102"/>
      <c r="G652" s="102"/>
      <c r="H652" s="102"/>
      <c r="I652" s="52" t="e">
        <f>H652/G652*100</f>
        <v>#DIV/0!</v>
      </c>
      <c r="K652" s="67"/>
      <c r="L652" s="68"/>
      <c r="N652"/>
    </row>
    <row r="653" spans="1:14" s="53" customFormat="1" hidden="1" x14ac:dyDescent="0.2">
      <c r="A653" s="49"/>
      <c r="B653" s="50"/>
      <c r="C653"/>
      <c r="D653"/>
      <c r="E653"/>
      <c r="F653" s="50"/>
      <c r="G653" s="51"/>
      <c r="H653" s="50"/>
      <c r="I653" s="52"/>
      <c r="K653" s="54"/>
      <c r="N653"/>
    </row>
    <row r="654" spans="1:14" s="53" customFormat="1" ht="18.75" x14ac:dyDescent="0.3">
      <c r="A654" s="49"/>
      <c r="B654" s="90" t="s">
        <v>203</v>
      </c>
      <c r="C654"/>
      <c r="D654" s="91" t="e">
        <f>D652+D615</f>
        <v>#REF!</v>
      </c>
      <c r="E654" s="97" t="e">
        <f>E652+E615</f>
        <v>#REF!</v>
      </c>
      <c r="F654" s="92">
        <v>1777.95</v>
      </c>
      <c r="G654" s="92">
        <v>7973.96</v>
      </c>
      <c r="H654" s="92">
        <f>H615+H619</f>
        <v>1493.29</v>
      </c>
      <c r="I654" s="52">
        <f>H654/G654*100</f>
        <v>18.727081650773268</v>
      </c>
      <c r="J654" s="98"/>
      <c r="K654" s="92"/>
      <c r="L654" s="85"/>
      <c r="N654"/>
    </row>
  </sheetData>
  <sheetProtection selectLockedCells="1" selectUnlockedCells="1"/>
  <printOptions gridLines="1"/>
  <pageMargins left="0.78740157480314965" right="0.27559055118110237" top="0.78740157480314965" bottom="1.0629921259842521" header="0.51181102362204722" footer="0.78740157480314965"/>
  <pageSetup paperSize="9" orientation="portrait" useFirstPageNumber="1" r:id="rId1"/>
  <headerFooter alignWithMargins="0">
    <oddFooter>&amp;C&amp;"Times New Roman,Normálne"&amp;12Strana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 I.polrok 2020v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2021-06-02T06:11:29Z</cp:lastPrinted>
  <dcterms:created xsi:type="dcterms:W3CDTF">2019-08-05T11:09:01Z</dcterms:created>
  <dcterms:modified xsi:type="dcterms:W3CDTF">2021-06-02T06:11:38Z</dcterms:modified>
</cp:coreProperties>
</file>