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8\"/>
    </mc:Choice>
  </mc:AlternateContent>
  <xr:revisionPtr revIDLastSave="0" documentId="10_ncr:8100000_{E3415613-6175-4FC8-855A-1AF8D70299F4}" xr6:coauthVersionLast="32" xr6:coauthVersionMax="32" xr10:uidLastSave="{00000000-0000-0000-0000-000000000000}"/>
  <bookViews>
    <workbookView xWindow="0" yWindow="0" windowWidth="28770" windowHeight="11595" xr2:uid="{D91D8F54-4E9E-4CDA-B78E-064FB1EEA84F}"/>
  </bookViews>
  <sheets>
    <sheet name="čerpanie rozpočtu III.Q.2016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7" i="1" l="1"/>
  <c r="H497" i="1"/>
  <c r="H620" i="1"/>
  <c r="H235" i="1"/>
  <c r="G235" i="1"/>
  <c r="H166" i="1"/>
  <c r="G166" i="1"/>
  <c r="G196" i="1"/>
  <c r="G192" i="1" s="1"/>
  <c r="H131" i="1"/>
  <c r="F620" i="1"/>
  <c r="F445" i="1"/>
  <c r="F422" i="1"/>
  <c r="F336" i="1"/>
  <c r="F333" i="1"/>
  <c r="F319" i="1"/>
  <c r="F313" i="1"/>
  <c r="F253" i="1"/>
  <c r="F248" i="1"/>
  <c r="F235" i="1"/>
  <c r="F221" i="1"/>
  <c r="F196" i="1"/>
  <c r="F192" i="1"/>
  <c r="F172" i="1"/>
  <c r="F166" i="1"/>
  <c r="F154" i="1"/>
  <c r="F131" i="1"/>
  <c r="F107" i="1"/>
  <c r="F104" i="1"/>
  <c r="F76" i="1"/>
  <c r="F17" i="1"/>
  <c r="F14" i="1" s="1"/>
  <c r="I660" i="1"/>
  <c r="D660" i="1"/>
  <c r="I648" i="1"/>
  <c r="G644" i="1"/>
  <c r="I644" i="1" s="1"/>
  <c r="I643" i="1"/>
  <c r="I642" i="1"/>
  <c r="I627" i="1"/>
  <c r="G620" i="1"/>
  <c r="E620" i="1"/>
  <c r="D620" i="1"/>
  <c r="C620" i="1"/>
  <c r="I618" i="1"/>
  <c r="I617" i="1"/>
  <c r="I616" i="1"/>
  <c r="I615" i="1"/>
  <c r="I613" i="1"/>
  <c r="I611" i="1"/>
  <c r="I610" i="1"/>
  <c r="I604" i="1"/>
  <c r="I602" i="1"/>
  <c r="G591" i="1"/>
  <c r="I591" i="1" s="1"/>
  <c r="E591" i="1"/>
  <c r="D591" i="1"/>
  <c r="C591" i="1"/>
  <c r="I583" i="1"/>
  <c r="I579" i="1"/>
  <c r="I574" i="1"/>
  <c r="I573" i="1"/>
  <c r="I568" i="1"/>
  <c r="I562" i="1"/>
  <c r="I559" i="1"/>
  <c r="I550" i="1"/>
  <c r="I549" i="1"/>
  <c r="I539" i="1"/>
  <c r="I537" i="1"/>
  <c r="I530" i="1"/>
  <c r="I528" i="1"/>
  <c r="I516" i="1"/>
  <c r="I509" i="1"/>
  <c r="E509" i="1"/>
  <c r="D509" i="1"/>
  <c r="I493" i="1"/>
  <c r="I492" i="1"/>
  <c r="I491" i="1"/>
  <c r="I490" i="1"/>
  <c r="E490" i="1"/>
  <c r="D490" i="1"/>
  <c r="C490" i="1"/>
  <c r="I480" i="1"/>
  <c r="I478" i="1"/>
  <c r="I474" i="1"/>
  <c r="I473" i="1"/>
  <c r="I472" i="1"/>
  <c r="I469" i="1"/>
  <c r="E469" i="1"/>
  <c r="D469" i="1"/>
  <c r="C469" i="1"/>
  <c r="I467" i="1"/>
  <c r="I466" i="1"/>
  <c r="I465" i="1"/>
  <c r="I460" i="1"/>
  <c r="I458" i="1"/>
  <c r="I457" i="1"/>
  <c r="I456" i="1"/>
  <c r="E456" i="1"/>
  <c r="E445" i="1" s="1"/>
  <c r="D456" i="1"/>
  <c r="C456" i="1"/>
  <c r="C445" i="1" s="1"/>
  <c r="H445" i="1"/>
  <c r="G445" i="1"/>
  <c r="D445" i="1"/>
  <c r="I438" i="1"/>
  <c r="I435" i="1"/>
  <c r="I434" i="1"/>
  <c r="I432" i="1"/>
  <c r="I431" i="1"/>
  <c r="I428" i="1"/>
  <c r="I427" i="1"/>
  <c r="I426" i="1"/>
  <c r="I425" i="1"/>
  <c r="I424" i="1"/>
  <c r="I423" i="1"/>
  <c r="H422" i="1"/>
  <c r="G422" i="1"/>
  <c r="E422" i="1"/>
  <c r="D422" i="1"/>
  <c r="C422" i="1"/>
  <c r="I417" i="1"/>
  <c r="I414" i="1"/>
  <c r="I413" i="1"/>
  <c r="I412" i="1"/>
  <c r="I411" i="1"/>
  <c r="I409" i="1"/>
  <c r="I402" i="1"/>
  <c r="I400" i="1"/>
  <c r="I399" i="1"/>
  <c r="G396" i="1"/>
  <c r="I396" i="1" s="1"/>
  <c r="E396" i="1"/>
  <c r="D396" i="1"/>
  <c r="C396" i="1"/>
  <c r="I392" i="1"/>
  <c r="I391" i="1"/>
  <c r="I390" i="1"/>
  <c r="E390" i="1"/>
  <c r="D390" i="1"/>
  <c r="C390" i="1"/>
  <c r="I388" i="1"/>
  <c r="I387" i="1"/>
  <c r="I385" i="1"/>
  <c r="I384" i="1"/>
  <c r="G383" i="1"/>
  <c r="I383" i="1" s="1"/>
  <c r="I371" i="1"/>
  <c r="I368" i="1"/>
  <c r="E368" i="1"/>
  <c r="D368" i="1"/>
  <c r="C368" i="1"/>
  <c r="I362" i="1"/>
  <c r="I361" i="1"/>
  <c r="I352" i="1"/>
  <c r="I350" i="1"/>
  <c r="I348" i="1"/>
  <c r="I347" i="1"/>
  <c r="I345" i="1"/>
  <c r="I344" i="1"/>
  <c r="I343" i="1"/>
  <c r="I342" i="1"/>
  <c r="I341" i="1"/>
  <c r="I340" i="1"/>
  <c r="I338" i="1"/>
  <c r="I337" i="1"/>
  <c r="H336" i="1"/>
  <c r="H333" i="1" s="1"/>
  <c r="G336" i="1"/>
  <c r="E336" i="1"/>
  <c r="E333" i="1" s="1"/>
  <c r="D336" i="1"/>
  <c r="C336" i="1"/>
  <c r="C333" i="1" s="1"/>
  <c r="I335" i="1"/>
  <c r="I334" i="1"/>
  <c r="D333" i="1"/>
  <c r="I330" i="1"/>
  <c r="I327" i="1"/>
  <c r="I324" i="1"/>
  <c r="I323" i="1"/>
  <c r="I322" i="1"/>
  <c r="I321" i="1"/>
  <c r="I320" i="1"/>
  <c r="H319" i="1"/>
  <c r="G319" i="1"/>
  <c r="E319" i="1"/>
  <c r="D319" i="1"/>
  <c r="C319" i="1"/>
  <c r="I315" i="1"/>
  <c r="I314" i="1"/>
  <c r="G313" i="1"/>
  <c r="E313" i="1"/>
  <c r="D313" i="1"/>
  <c r="C313" i="1"/>
  <c r="I309" i="1"/>
  <c r="I308" i="1"/>
  <c r="I306" i="1"/>
  <c r="I303" i="1"/>
  <c r="G302" i="1"/>
  <c r="I302" i="1" s="1"/>
  <c r="E302" i="1"/>
  <c r="D302" i="1"/>
  <c r="C302" i="1"/>
  <c r="I298" i="1"/>
  <c r="I297" i="1"/>
  <c r="I296" i="1"/>
  <c r="E291" i="1"/>
  <c r="D291" i="1"/>
  <c r="C291" i="1"/>
  <c r="I289" i="1"/>
  <c r="I288" i="1"/>
  <c r="I287" i="1"/>
  <c r="E287" i="1"/>
  <c r="D287" i="1"/>
  <c r="C287" i="1"/>
  <c r="I285" i="1"/>
  <c r="I283" i="1"/>
  <c r="I280" i="1"/>
  <c r="I279" i="1"/>
  <c r="I278" i="1"/>
  <c r="I277" i="1"/>
  <c r="I273" i="1"/>
  <c r="I272" i="1"/>
  <c r="I271" i="1"/>
  <c r="I270" i="1"/>
  <c r="E270" i="1"/>
  <c r="D270" i="1"/>
  <c r="C270" i="1"/>
  <c r="I266" i="1"/>
  <c r="I265" i="1"/>
  <c r="I263" i="1"/>
  <c r="I262" i="1"/>
  <c r="I261" i="1"/>
  <c r="I259" i="1"/>
  <c r="I255" i="1"/>
  <c r="I254" i="1"/>
  <c r="H253" i="1"/>
  <c r="H248" i="1" s="1"/>
  <c r="G253" i="1"/>
  <c r="G248" i="1" s="1"/>
  <c r="E253" i="1"/>
  <c r="D253" i="1"/>
  <c r="D248" i="1" s="1"/>
  <c r="C253" i="1"/>
  <c r="I250" i="1"/>
  <c r="I249" i="1"/>
  <c r="E248" i="1"/>
  <c r="C248" i="1"/>
  <c r="I247" i="1"/>
  <c r="I243" i="1"/>
  <c r="I242" i="1"/>
  <c r="I241" i="1"/>
  <c r="I240" i="1"/>
  <c r="I239" i="1"/>
  <c r="I238" i="1"/>
  <c r="E235" i="1"/>
  <c r="D235" i="1"/>
  <c r="C235" i="1"/>
  <c r="I230" i="1"/>
  <c r="I224" i="1"/>
  <c r="I223" i="1"/>
  <c r="I222" i="1"/>
  <c r="H221" i="1"/>
  <c r="G221" i="1"/>
  <c r="I221" i="1" s="1"/>
  <c r="E221" i="1"/>
  <c r="D221" i="1"/>
  <c r="C221" i="1"/>
  <c r="I216" i="1"/>
  <c r="I215" i="1"/>
  <c r="I214" i="1"/>
  <c r="I213" i="1"/>
  <c r="E213" i="1"/>
  <c r="E188" i="1" s="1"/>
  <c r="D213" i="1"/>
  <c r="C213" i="1"/>
  <c r="C188" i="1" s="1"/>
  <c r="I208" i="1"/>
  <c r="I207" i="1"/>
  <c r="I206" i="1"/>
  <c r="I205" i="1"/>
  <c r="I204" i="1"/>
  <c r="I202" i="1"/>
  <c r="I199" i="1"/>
  <c r="I198" i="1"/>
  <c r="E198" i="1"/>
  <c r="D198" i="1"/>
  <c r="C198" i="1"/>
  <c r="I197" i="1"/>
  <c r="I194" i="1"/>
  <c r="I193" i="1"/>
  <c r="E193" i="1"/>
  <c r="D193" i="1"/>
  <c r="C193" i="1"/>
  <c r="H192" i="1"/>
  <c r="I190" i="1"/>
  <c r="I189" i="1"/>
  <c r="D188" i="1"/>
  <c r="I174" i="1"/>
  <c r="I173" i="1"/>
  <c r="H172" i="1"/>
  <c r="G172" i="1"/>
  <c r="E172" i="1"/>
  <c r="D172" i="1"/>
  <c r="C172" i="1"/>
  <c r="I170" i="1"/>
  <c r="I169" i="1"/>
  <c r="I168" i="1"/>
  <c r="I167" i="1"/>
  <c r="I166" i="1"/>
  <c r="E166" i="1"/>
  <c r="D166" i="1"/>
  <c r="C166" i="1"/>
  <c r="I164" i="1"/>
  <c r="I163" i="1"/>
  <c r="I162" i="1"/>
  <c r="E162" i="1"/>
  <c r="D162" i="1"/>
  <c r="C162" i="1"/>
  <c r="I158" i="1"/>
  <c r="I157" i="1"/>
  <c r="I156" i="1"/>
  <c r="I155" i="1"/>
  <c r="H154" i="1"/>
  <c r="G154" i="1"/>
  <c r="E154" i="1"/>
  <c r="D154" i="1"/>
  <c r="C154" i="1"/>
  <c r="I149" i="1"/>
  <c r="I148" i="1"/>
  <c r="I147" i="1"/>
  <c r="I145" i="1"/>
  <c r="I139" i="1"/>
  <c r="I138" i="1"/>
  <c r="I135" i="1"/>
  <c r="I134" i="1"/>
  <c r="I133" i="1"/>
  <c r="I132" i="1"/>
  <c r="G131" i="1"/>
  <c r="I131" i="1" s="1"/>
  <c r="E131" i="1"/>
  <c r="D131" i="1"/>
  <c r="C131" i="1"/>
  <c r="I126" i="1"/>
  <c r="I125" i="1"/>
  <c r="I124" i="1"/>
  <c r="I122" i="1"/>
  <c r="I121" i="1"/>
  <c r="I120" i="1"/>
  <c r="I119" i="1"/>
  <c r="E119" i="1"/>
  <c r="D119" i="1"/>
  <c r="C119" i="1"/>
  <c r="I118" i="1"/>
  <c r="I117" i="1"/>
  <c r="I115" i="1"/>
  <c r="I114" i="1"/>
  <c r="I113" i="1"/>
  <c r="I112" i="1"/>
  <c r="I111" i="1"/>
  <c r="I110" i="1"/>
  <c r="I109" i="1"/>
  <c r="I108" i="1"/>
  <c r="H107" i="1"/>
  <c r="H104" i="1" s="1"/>
  <c r="G107" i="1"/>
  <c r="G104" i="1" s="1"/>
  <c r="E107" i="1"/>
  <c r="D107" i="1"/>
  <c r="C107" i="1"/>
  <c r="I106" i="1"/>
  <c r="I105" i="1"/>
  <c r="D104" i="1"/>
  <c r="I102" i="1"/>
  <c r="I101" i="1"/>
  <c r="I100" i="1"/>
  <c r="I99" i="1"/>
  <c r="I97" i="1"/>
  <c r="I96" i="1"/>
  <c r="I95" i="1"/>
  <c r="I85" i="1"/>
  <c r="I84" i="1"/>
  <c r="I81" i="1"/>
  <c r="E81" i="1"/>
  <c r="D81" i="1"/>
  <c r="C81" i="1"/>
  <c r="I79" i="1"/>
  <c r="I78" i="1"/>
  <c r="I77" i="1"/>
  <c r="H76" i="1"/>
  <c r="G76" i="1"/>
  <c r="E76" i="1"/>
  <c r="D76" i="1"/>
  <c r="C76" i="1"/>
  <c r="I74" i="1"/>
  <c r="I73" i="1"/>
  <c r="I72" i="1"/>
  <c r="E72" i="1"/>
  <c r="D72" i="1"/>
  <c r="C72" i="1"/>
  <c r="I65" i="1"/>
  <c r="I64" i="1"/>
  <c r="I63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E42" i="1"/>
  <c r="D42" i="1"/>
  <c r="C42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H17" i="1"/>
  <c r="H14" i="1" s="1"/>
  <c r="G17" i="1"/>
  <c r="G14" i="1" s="1"/>
  <c r="E17" i="1"/>
  <c r="D17" i="1"/>
  <c r="C17" i="1"/>
  <c r="I16" i="1"/>
  <c r="I15" i="1"/>
  <c r="D14" i="1"/>
  <c r="G497" i="1" l="1"/>
  <c r="C14" i="1"/>
  <c r="E14" i="1"/>
  <c r="C104" i="1"/>
  <c r="E104" i="1"/>
  <c r="E497" i="1" s="1"/>
  <c r="E623" i="1" s="1"/>
  <c r="E662" i="1" s="1"/>
  <c r="D497" i="1"/>
  <c r="I336" i="1"/>
  <c r="G333" i="1"/>
  <c r="G623" i="1" s="1"/>
  <c r="G662" i="1" s="1"/>
  <c r="I192" i="1"/>
  <c r="I172" i="1"/>
  <c r="I154" i="1"/>
  <c r="I422" i="1"/>
  <c r="I319" i="1"/>
  <c r="I248" i="1"/>
  <c r="I253" i="1"/>
  <c r="I333" i="1"/>
  <c r="H313" i="1"/>
  <c r="I313" i="1" s="1"/>
  <c r="I235" i="1"/>
  <c r="I76" i="1"/>
  <c r="F623" i="1"/>
  <c r="F662" i="1" s="1"/>
  <c r="C497" i="1"/>
  <c r="C623" i="1"/>
  <c r="I14" i="1"/>
  <c r="I104" i="1"/>
  <c r="D623" i="1"/>
  <c r="D662" i="1" s="1"/>
  <c r="I17" i="1"/>
  <c r="I107" i="1"/>
  <c r="I620" i="1"/>
  <c r="I497" i="1" l="1"/>
  <c r="H623" i="1" l="1"/>
  <c r="H662" i="1" s="1"/>
  <c r="I662" i="1" s="1"/>
  <c r="I6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B0A33F23-9367-4FEC-A4F4-FD2E3106A4E3}">
      <text>
        <r>
          <rPr>
            <b/>
            <sz val="10"/>
            <color indexed="8"/>
            <rFont val="Tahoma"/>
            <family val="2"/>
            <charset val="238"/>
          </rPr>
          <t xml:space="preserve">Mesto Vrútky:
</t>
        </r>
      </text>
    </comment>
  </commentList>
</comments>
</file>

<file path=xl/sharedStrings.xml><?xml version="1.0" encoding="utf-8"?>
<sst xmlns="http://schemas.openxmlformats.org/spreadsheetml/2006/main" count="547" uniqueCount="213">
  <si>
    <t xml:space="preserve">                                   </t>
  </si>
  <si>
    <r>
      <rPr>
        <sz val="10"/>
        <rFont val="Arial"/>
        <family val="2"/>
        <charset val="238"/>
      </rPr>
      <t xml:space="preserve">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</si>
  <si>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</t>
    </r>
    <r>
      <rPr>
        <b/>
        <sz val="14"/>
        <rFont val="Arial"/>
        <family val="2"/>
        <charset val="238"/>
      </rPr>
      <t xml:space="preserve">           v tis.eur</t>
    </r>
  </si>
  <si>
    <t>Ekon. Klasif.</t>
  </si>
  <si>
    <t>názov</t>
  </si>
  <si>
    <t>skutoč.</t>
  </si>
  <si>
    <t>rozpočet</t>
  </si>
  <si>
    <t>I.pr.návrh</t>
  </si>
  <si>
    <t>Skutoč.</t>
  </si>
  <si>
    <t>Rozpočet</t>
  </si>
  <si>
    <t>%</t>
  </si>
  <si>
    <t>poznámka</t>
  </si>
  <si>
    <t>upr.2006</t>
  </si>
  <si>
    <t>I.Q.2017</t>
  </si>
  <si>
    <t>plnenia</t>
  </si>
  <si>
    <t xml:space="preserve"> </t>
  </si>
  <si>
    <t>Bežné výdavky</t>
  </si>
  <si>
    <t>01.1.1.</t>
  </si>
  <si>
    <t>Výdavky verejnej správy</t>
  </si>
  <si>
    <t>Mzdy, platy, ostatné os.vyrov.</t>
  </si>
  <si>
    <t>Poistné a príspevok do poist.</t>
  </si>
  <si>
    <t>630  z toho:</t>
  </si>
  <si>
    <t>Tovary a služby</t>
  </si>
  <si>
    <t>cestovné náhrady</t>
  </si>
  <si>
    <t>energia,voda a komunikácie</t>
  </si>
  <si>
    <t>materiál</t>
  </si>
  <si>
    <t>Dopravné</t>
  </si>
  <si>
    <t>Rutinná a štand.údržba</t>
  </si>
  <si>
    <t>Služby</t>
  </si>
  <si>
    <t>Transfery</t>
  </si>
  <si>
    <t>počítače,multifunkčné</t>
  </si>
  <si>
    <t>mat.,čistiace,tlačivá,kanc.</t>
  </si>
  <si>
    <t>primátor, pred.</t>
  </si>
  <si>
    <t>PHM,servis,prenájom</t>
  </si>
  <si>
    <t>budova ,kotolna,VT,kanc.</t>
  </si>
  <si>
    <t>rozmn,foto,bezp.proj</t>
  </si>
  <si>
    <t>geom.plány</t>
  </si>
  <si>
    <t>súdne a administ.,právne</t>
  </si>
  <si>
    <t>archív</t>
  </si>
  <si>
    <t>finanč.výnosy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</si>
  <si>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</si>
  <si>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</si>
  <si>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</si>
  <si>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</si>
  <si>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</si>
  <si>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</si>
  <si>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</si>
  <si>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</si>
  <si>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</si>
  <si>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voľby-cest.stravné</t>
  </si>
  <si>
    <t>voľby-telefon,poštovné,stravné</t>
  </si>
  <si>
    <t>kód</t>
  </si>
  <si>
    <t>všeob.materiál- voľby</t>
  </si>
  <si>
    <t>voľby-občerstvenie</t>
  </si>
  <si>
    <t>voľby-PHM</t>
  </si>
  <si>
    <t>voľby-nájom</t>
  </si>
  <si>
    <t>voľby-služby</t>
  </si>
  <si>
    <t>01.7.0.</t>
  </si>
  <si>
    <t>Verejný dlh - úroky</t>
  </si>
  <si>
    <t>úroky</t>
  </si>
  <si>
    <t>02.2.0.</t>
  </si>
  <si>
    <t>Civilná obrana</t>
  </si>
  <si>
    <t xml:space="preserve">materiál </t>
  </si>
  <si>
    <t>03.1.0.</t>
  </si>
  <si>
    <t>Verejný poriadok a bezpeč.</t>
  </si>
  <si>
    <t>mzdy,platy,ostat.os.vyrov.</t>
  </si>
  <si>
    <t>630 z toho</t>
  </si>
  <si>
    <t>energie, voda a komunikácie</t>
  </si>
  <si>
    <t>Rutinná a štandardná údržba</t>
  </si>
  <si>
    <t>PHM,servis</t>
  </si>
  <si>
    <t>03.2.0.</t>
  </si>
  <si>
    <t>Požiarna ochrana</t>
  </si>
  <si>
    <t>reprezentačné - oslavy</t>
  </si>
  <si>
    <t>04.1.2.</t>
  </si>
  <si>
    <t>Všeob.prac.oblasť-aktiv. č.</t>
  </si>
  <si>
    <t>všeobecný materiál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</si>
  <si>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</si>
  <si>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</si>
  <si>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</si>
  <si>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</si>
  <si>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</si>
  <si>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</si>
  <si>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</si>
  <si>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</si>
  <si>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</si>
  <si>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</si>
  <si>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</si>
  <si>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</si>
  <si>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</si>
  <si>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</si>
  <si>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06.1.0.</t>
  </si>
  <si>
    <t>Rozvoj bývania</t>
  </si>
  <si>
    <t>transfer bytové hospodárstvo</t>
  </si>
  <si>
    <t>materiál - VPP</t>
  </si>
  <si>
    <t>06.2.0.</t>
  </si>
  <si>
    <t>Rozvoj obcí</t>
  </si>
  <si>
    <t>635004 1</t>
  </si>
  <si>
    <t>údržba - kotolne</t>
  </si>
  <si>
    <t>nájom pozemkov</t>
  </si>
  <si>
    <t>fin.služby-leasing</t>
  </si>
  <si>
    <t>635006  11</t>
  </si>
  <si>
    <t>oprava budovy MsU</t>
  </si>
  <si>
    <t>06.4.0.</t>
  </si>
  <si>
    <t>Verejné osvetlenie</t>
  </si>
  <si>
    <t>el. energia</t>
  </si>
  <si>
    <t>06.6.0.</t>
  </si>
  <si>
    <t>Bývanie a obč.vybavenosť</t>
  </si>
  <si>
    <t>08.1.0.</t>
  </si>
  <si>
    <t>Rekreačné a športové služby</t>
  </si>
  <si>
    <t>energie</t>
  </si>
  <si>
    <t>FC opravy</t>
  </si>
  <si>
    <t>transfery</t>
  </si>
  <si>
    <t>08.2.0.</t>
  </si>
  <si>
    <t>Kultúrne služby</t>
  </si>
  <si>
    <t>mzdy,platy a ostatné vyrov.</t>
  </si>
  <si>
    <t>poistné a príspevok do poist.</t>
  </si>
  <si>
    <t>dopravné</t>
  </si>
  <si>
    <t>poznámky</t>
  </si>
  <si>
    <t>sobášna mietnosť - HDM</t>
  </si>
  <si>
    <t>08.4.0.</t>
  </si>
  <si>
    <t>Iné spoloč.služby (pohrebníctvo)</t>
  </si>
  <si>
    <t xml:space="preserve">mzdy  </t>
  </si>
  <si>
    <t xml:space="preserve">poistné </t>
  </si>
  <si>
    <t>630  z toho</t>
  </si>
  <si>
    <t>opravy a údržba</t>
  </si>
  <si>
    <t>nájom pozemku</t>
  </si>
  <si>
    <t>transfery, náhrada mzdy</t>
  </si>
  <si>
    <t>prenájom pozemku</t>
  </si>
  <si>
    <t>09.1.1.1.</t>
  </si>
  <si>
    <t>Predškolská výchova-MŠ</t>
  </si>
  <si>
    <t>mzdy</t>
  </si>
  <si>
    <t>nájom</t>
  </si>
  <si>
    <t>transfery, náhrada príjmu</t>
  </si>
  <si>
    <t>09.5.0.</t>
  </si>
  <si>
    <t>Vzdelávanie</t>
  </si>
  <si>
    <t>09.1.2.</t>
  </si>
  <si>
    <t>Vzdelávanie ZŠ</t>
  </si>
  <si>
    <t>633006  111</t>
  </si>
  <si>
    <t>dotácia na správu objektov</t>
  </si>
  <si>
    <t>09.6.0.1</t>
  </si>
  <si>
    <t xml:space="preserve">Školské stravovanie v MŠ </t>
  </si>
  <si>
    <t xml:space="preserve">materiál  </t>
  </si>
  <si>
    <t>opravy</t>
  </si>
  <si>
    <t>10.2.0.</t>
  </si>
  <si>
    <t>Zariadenia sociál.služieb</t>
  </si>
  <si>
    <t>mzdy - DOS</t>
  </si>
  <si>
    <t>poistné - DOS</t>
  </si>
  <si>
    <t>opravy, údržba</t>
  </si>
  <si>
    <t>10.4.0.</t>
  </si>
  <si>
    <t>Zariadenia soc.služieb-deti</t>
  </si>
  <si>
    <t>transfery - záškoláci</t>
  </si>
  <si>
    <t>tra sfery sociálna ochrana detí</t>
  </si>
  <si>
    <t>10.7.0.</t>
  </si>
  <si>
    <t>Dávky soc.pomoci</t>
  </si>
  <si>
    <t>dávky osobit.určenia</t>
  </si>
  <si>
    <t>642014 1</t>
  </si>
  <si>
    <t>dávky os.urč. - záškoláci</t>
  </si>
  <si>
    <t>Spolu bežné výdavky</t>
  </si>
  <si>
    <t>Kapitálové výdavky</t>
  </si>
  <si>
    <t>01.1.1.6.</t>
  </si>
  <si>
    <t>informačný systém MsÚ</t>
  </si>
  <si>
    <t>notebooky</t>
  </si>
  <si>
    <t>713002 1</t>
  </si>
  <si>
    <t>hlasovací systém</t>
  </si>
  <si>
    <t>MsÚ telefonna ústredňa</t>
  </si>
  <si>
    <t>ozvučenie</t>
  </si>
  <si>
    <t>MsU výťah</t>
  </si>
  <si>
    <t>kopírka</t>
  </si>
  <si>
    <t>prac.stroje</t>
  </si>
  <si>
    <t>energetická koncepcia</t>
  </si>
  <si>
    <t>04.4.3.</t>
  </si>
  <si>
    <t>projektová dokumentácia</t>
  </si>
  <si>
    <t>nákup pozemkov</t>
  </si>
  <si>
    <t>vysavač</t>
  </si>
  <si>
    <t>rekonštrukcia stavieb -zastávky</t>
  </si>
  <si>
    <t>Spolu kapitál.výdavky</t>
  </si>
  <si>
    <t>Finančné operácie</t>
  </si>
  <si>
    <t>Verejný dlh (splátky úverov)</t>
  </si>
  <si>
    <t>nákup akcií-emisné ažio</t>
  </si>
  <si>
    <t>splátky istiny tuzems.úverov</t>
  </si>
  <si>
    <t>821005 1</t>
  </si>
  <si>
    <t>municipál. Úver</t>
  </si>
  <si>
    <t>leasing osob.automobil</t>
  </si>
  <si>
    <t>leasing MsP</t>
  </si>
  <si>
    <t>zábezpeka</t>
  </si>
  <si>
    <t>leasing traktor</t>
  </si>
  <si>
    <t>Spolu fin.operácie</t>
  </si>
  <si>
    <t>Výdavky spolu mesto</t>
  </si>
  <si>
    <t>610,620,630</t>
  </si>
  <si>
    <t>Rozpočtové organizácie</t>
  </si>
  <si>
    <t>ŠJ ZŠ s MŠ MRŠ (škôlka)</t>
  </si>
  <si>
    <t xml:space="preserve"> ŠJ ZŠ MRS (ZS)</t>
  </si>
  <si>
    <t>ŠJ ZS MRS-dôchodcovia</t>
  </si>
  <si>
    <t>ŠJ ZS H.Zelinovej</t>
  </si>
  <si>
    <t>385+484</t>
  </si>
  <si>
    <t>ZŠ  H.Zelinovej</t>
  </si>
  <si>
    <t>ZS MRS</t>
  </si>
  <si>
    <t>CVČ Domino</t>
  </si>
  <si>
    <t>1465+1593</t>
  </si>
  <si>
    <t>7623+7981</t>
  </si>
  <si>
    <t>ŠJ ZŠ kap.výdavky</t>
  </si>
  <si>
    <t>Výdavky spolu</t>
  </si>
  <si>
    <r>
      <t xml:space="preserve">         </t>
    </r>
    <r>
      <rPr>
        <sz val="14"/>
        <rFont val="Arial"/>
        <family val="2"/>
        <charset val="238"/>
      </rPr>
      <t xml:space="preserve">             </t>
    </r>
    <r>
      <rPr>
        <b/>
        <sz val="14"/>
        <rFont val="Arial"/>
        <family val="2"/>
        <charset val="238"/>
      </rPr>
      <t xml:space="preserve"> Čerpanie rozpočtu za I.štvrťrok 2018</t>
    </r>
  </si>
  <si>
    <t>I.Q.2018</t>
  </si>
  <si>
    <t>mzdy-MOS</t>
  </si>
  <si>
    <t>poistné MOS</t>
  </si>
  <si>
    <t xml:space="preserve">materiál - </t>
  </si>
  <si>
    <t>upr.2018</t>
  </si>
  <si>
    <t>FC nákup prev.strojov</t>
  </si>
  <si>
    <t>09.1.1.1</t>
  </si>
  <si>
    <t>Školstvo - MŠ</t>
  </si>
  <si>
    <t>kúpa budovy</t>
  </si>
  <si>
    <t>rekonštrukcia MS FRP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</si>
</sst>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2" fillId="2" borderId="2" xfId="0" applyFont="1" applyFill="1" applyBorder="1"/>
    <xf numFmtId="2" fontId="3" fillId="2" borderId="2" xfId="0" applyNumberFormat="1" applyFont="1" applyFill="1" applyBorder="1"/>
    <xf numFmtId="0" fontId="0" fillId="2" borderId="1" xfId="0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/>
    <xf numFmtId="0" fontId="0" fillId="2" borderId="4" xfId="0" applyFont="1" applyFill="1" applyBorder="1"/>
    <xf numFmtId="2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3" fillId="2" borderId="0" xfId="0" applyNumberFormat="1" applyFont="1" applyFill="1" applyBorder="1"/>
    <xf numFmtId="0" fontId="0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/>
    <xf numFmtId="0" fontId="0" fillId="2" borderId="7" xfId="0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3" fillId="2" borderId="9" xfId="0" applyNumberFormat="1" applyFont="1" applyFill="1" applyBorder="1"/>
    <xf numFmtId="0" fontId="0" fillId="2" borderId="9" xfId="0" applyFont="1" applyFill="1" applyBorder="1"/>
    <xf numFmtId="2" fontId="0" fillId="2" borderId="9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2" fillId="2" borderId="11" xfId="0" applyFont="1" applyFill="1" applyBorder="1"/>
    <xf numFmtId="2" fontId="3" fillId="2" borderId="11" xfId="0" applyNumberFormat="1" applyFont="1" applyFill="1" applyBorder="1"/>
    <xf numFmtId="2" fontId="0" fillId="2" borderId="11" xfId="0" applyNumberFormat="1" applyFill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7" fillId="0" borderId="12" xfId="0" applyFont="1" applyBorder="1"/>
    <xf numFmtId="2" fontId="8" fillId="0" borderId="12" xfId="0" applyNumberFormat="1" applyFont="1" applyBorder="1"/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2" fontId="6" fillId="0" borderId="12" xfId="0" applyNumberFormat="1" applyFont="1" applyBorder="1"/>
    <xf numFmtId="0" fontId="6" fillId="0" borderId="15" xfId="0" applyFont="1" applyBorder="1"/>
    <xf numFmtId="0" fontId="0" fillId="0" borderId="15" xfId="0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2" fontId="3" fillId="0" borderId="2" xfId="0" applyNumberFormat="1" applyFont="1" applyBorder="1"/>
    <xf numFmtId="0" fontId="0" fillId="0" borderId="1" xfId="0" applyFont="1" applyBorder="1"/>
    <xf numFmtId="2" fontId="0" fillId="0" borderId="1" xfId="0" applyNumberFormat="1" applyBorder="1"/>
    <xf numFmtId="0" fontId="0" fillId="0" borderId="1" xfId="0" applyBorder="1"/>
    <xf numFmtId="0" fontId="9" fillId="0" borderId="2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2" fontId="7" fillId="0" borderId="2" xfId="0" applyNumberFormat="1" applyFont="1" applyBorder="1"/>
    <xf numFmtId="0" fontId="10" fillId="0" borderId="2" xfId="0" applyFont="1" applyBorder="1"/>
    <xf numFmtId="0" fontId="0" fillId="0" borderId="0" xfId="0" applyFont="1"/>
    <xf numFmtId="0" fontId="0" fillId="0" borderId="2" xfId="0" applyFont="1" applyBorder="1"/>
    <xf numFmtId="0" fontId="10" fillId="0" borderId="1" xfId="0" applyFont="1" applyBorder="1" applyAlignment="1">
      <alignment horizontal="left"/>
    </xf>
    <xf numFmtId="0" fontId="10" fillId="0" borderId="0" xfId="0" applyFont="1"/>
    <xf numFmtId="0" fontId="7" fillId="0" borderId="2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2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0" fillId="0" borderId="2" xfId="0" applyFont="1" applyFill="1" applyBorder="1"/>
    <xf numFmtId="2" fontId="6" fillId="0" borderId="16" xfId="0" applyNumberFormat="1" applyFont="1" applyBorder="1"/>
    <xf numFmtId="2" fontId="6" fillId="0" borderId="17" xfId="0" applyNumberFormat="1" applyFont="1" applyBorder="1"/>
    <xf numFmtId="0" fontId="7" fillId="0" borderId="0" xfId="0" applyFont="1"/>
    <xf numFmtId="0" fontId="0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2" fontId="0" fillId="0" borderId="2" xfId="0" applyNumberFormat="1" applyBorder="1"/>
    <xf numFmtId="3" fontId="0" fillId="0" borderId="1" xfId="0" applyNumberFormat="1" applyBorder="1" applyAlignment="1">
      <alignment horizontal="left"/>
    </xf>
    <xf numFmtId="0" fontId="1" fillId="0" borderId="2" xfId="0" applyFont="1" applyBorder="1"/>
    <xf numFmtId="2" fontId="8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Fill="1" applyBorder="1"/>
    <xf numFmtId="2" fontId="0" fillId="0" borderId="1" xfId="0" applyNumberFormat="1" applyFont="1" applyBorder="1"/>
    <xf numFmtId="0" fontId="2" fillId="0" borderId="2" xfId="0" applyFont="1" applyFill="1" applyBorder="1"/>
    <xf numFmtId="2" fontId="11" fillId="0" borderId="2" xfId="0" applyNumberFormat="1" applyFont="1" applyBorder="1"/>
    <xf numFmtId="0" fontId="11" fillId="0" borderId="2" xfId="0" applyFont="1" applyBorder="1"/>
    <xf numFmtId="0" fontId="12" fillId="0" borderId="2" xfId="0" applyFont="1" applyBorder="1"/>
    <xf numFmtId="0" fontId="13" fillId="0" borderId="1" xfId="0" applyFont="1" applyBorder="1"/>
    <xf numFmtId="2" fontId="14" fillId="0" borderId="1" xfId="0" applyNumberFormat="1" applyFont="1" applyBorder="1"/>
    <xf numFmtId="0" fontId="14" fillId="0" borderId="1" xfId="0" applyFont="1" applyBorder="1"/>
    <xf numFmtId="0" fontId="7" fillId="0" borderId="2" xfId="0" applyFont="1" applyFill="1" applyBorder="1"/>
    <xf numFmtId="0" fontId="0" fillId="0" borderId="0" xfId="0" applyFont="1" applyBorder="1"/>
    <xf numFmtId="2" fontId="0" fillId="0" borderId="2" xfId="0" applyNumberFormat="1" applyFont="1" applyBorder="1"/>
    <xf numFmtId="0" fontId="0" fillId="0" borderId="12" xfId="0" applyFont="1" applyBorder="1"/>
    <xf numFmtId="0" fontId="1" fillId="0" borderId="12" xfId="0" applyFont="1" applyBorder="1"/>
    <xf numFmtId="2" fontId="1" fillId="0" borderId="2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5" fillId="0" borderId="2" xfId="0" applyFont="1" applyBorder="1"/>
    <xf numFmtId="0" fontId="5" fillId="0" borderId="0" xfId="0" applyFont="1"/>
    <xf numFmtId="2" fontId="15" fillId="0" borderId="2" xfId="0" applyNumberFormat="1" applyFont="1" applyBorder="1"/>
    <xf numFmtId="0" fontId="16" fillId="0" borderId="2" xfId="0" applyFont="1" applyBorder="1"/>
    <xf numFmtId="164" fontId="6" fillId="0" borderId="1" xfId="0" applyNumberFormat="1" applyFont="1" applyBorder="1" applyAlignment="1">
      <alignment horizontal="left"/>
    </xf>
    <xf numFmtId="2" fontId="13" fillId="0" borderId="1" xfId="0" applyNumberFormat="1" applyFont="1" applyBorder="1"/>
    <xf numFmtId="2" fontId="2" fillId="0" borderId="2" xfId="0" applyNumberFormat="1" applyFont="1" applyBorder="1"/>
    <xf numFmtId="0" fontId="6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15" fillId="0" borderId="0" xfId="0" applyFont="1"/>
    <xf numFmtId="0" fontId="15" fillId="0" borderId="2" xfId="0" applyFont="1" applyBorder="1"/>
    <xf numFmtId="0" fontId="11" fillId="0" borderId="0" xfId="0" applyFont="1" applyBorder="1"/>
    <xf numFmtId="2" fontId="0" fillId="0" borderId="0" xfId="0" applyNumberFormat="1"/>
    <xf numFmtId="2" fontId="5" fillId="0" borderId="0" xfId="0" applyNumberFormat="1" applyFont="1"/>
    <xf numFmtId="0" fontId="11" fillId="0" borderId="0" xfId="0" applyFont="1"/>
    <xf numFmtId="4" fontId="6" fillId="0" borderId="17" xfId="0" applyNumberFormat="1" applyFont="1" applyBorder="1"/>
    <xf numFmtId="4" fontId="15" fillId="0" borderId="2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357A-A14A-4D05-9E18-A73C75B8A715}">
  <dimension ref="A1:N662"/>
  <sheetViews>
    <sheetView tabSelected="1" topLeftCell="A339" workbookViewId="0">
      <selection activeCell="G138" sqref="G138"/>
    </sheetView>
  </sheetViews>
  <sheetFormatPr defaultRowHeight="15" x14ac:dyDescent="0.2"/>
  <cols>
    <col min="1" max="1" width="11.28515625" style="54" customWidth="1"/>
    <col min="2" max="2" width="29.7109375" style="55" customWidth="1"/>
    <col min="3" max="5" width="0" hidden="1" customWidth="1"/>
    <col min="6" max="6" width="14.7109375" style="55" customWidth="1"/>
    <col min="7" max="7" width="13.140625" style="56" customWidth="1"/>
    <col min="8" max="8" width="13.7109375" style="55" customWidth="1"/>
    <col min="9" max="9" width="8.5703125" style="57" customWidth="1"/>
    <col min="10" max="10" width="0" style="58" hidden="1" customWidth="1"/>
    <col min="11" max="11" width="11" style="59" customWidth="1"/>
    <col min="12" max="13" width="15.5703125" style="60" customWidth="1"/>
    <col min="257" max="257" width="11.28515625" customWidth="1"/>
    <col min="258" max="258" width="29.7109375" customWidth="1"/>
    <col min="259" max="261" width="0" hidden="1" customWidth="1"/>
    <col min="262" max="262" width="12.5703125" customWidth="1"/>
    <col min="263" max="263" width="13.140625" customWidth="1"/>
    <col min="264" max="264" width="13.7109375" customWidth="1"/>
    <col min="265" max="265" width="8.5703125" customWidth="1"/>
    <col min="266" max="266" width="0" hidden="1" customWidth="1"/>
    <col min="267" max="267" width="11" customWidth="1"/>
    <col min="268" max="269" width="15.5703125" customWidth="1"/>
    <col min="513" max="513" width="11.28515625" customWidth="1"/>
    <col min="514" max="514" width="29.7109375" customWidth="1"/>
    <col min="515" max="517" width="0" hidden="1" customWidth="1"/>
    <col min="518" max="518" width="12.5703125" customWidth="1"/>
    <col min="519" max="519" width="13.140625" customWidth="1"/>
    <col min="520" max="520" width="13.7109375" customWidth="1"/>
    <col min="521" max="521" width="8.5703125" customWidth="1"/>
    <col min="522" max="522" width="0" hidden="1" customWidth="1"/>
    <col min="523" max="523" width="11" customWidth="1"/>
    <col min="524" max="525" width="15.5703125" customWidth="1"/>
    <col min="769" max="769" width="11.28515625" customWidth="1"/>
    <col min="770" max="770" width="29.7109375" customWidth="1"/>
    <col min="771" max="773" width="0" hidden="1" customWidth="1"/>
    <col min="774" max="774" width="12.5703125" customWidth="1"/>
    <col min="775" max="775" width="13.140625" customWidth="1"/>
    <col min="776" max="776" width="13.7109375" customWidth="1"/>
    <col min="777" max="777" width="8.5703125" customWidth="1"/>
    <col min="778" max="778" width="0" hidden="1" customWidth="1"/>
    <col min="779" max="779" width="11" customWidth="1"/>
    <col min="780" max="781" width="15.5703125" customWidth="1"/>
    <col min="1025" max="1025" width="11.28515625" customWidth="1"/>
    <col min="1026" max="1026" width="29.7109375" customWidth="1"/>
    <col min="1027" max="1029" width="0" hidden="1" customWidth="1"/>
    <col min="1030" max="1030" width="12.5703125" customWidth="1"/>
    <col min="1031" max="1031" width="13.140625" customWidth="1"/>
    <col min="1032" max="1032" width="13.7109375" customWidth="1"/>
    <col min="1033" max="1033" width="8.5703125" customWidth="1"/>
    <col min="1034" max="1034" width="0" hidden="1" customWidth="1"/>
    <col min="1035" max="1035" width="11" customWidth="1"/>
    <col min="1036" max="1037" width="15.5703125" customWidth="1"/>
    <col min="1281" max="1281" width="11.28515625" customWidth="1"/>
    <col min="1282" max="1282" width="29.7109375" customWidth="1"/>
    <col min="1283" max="1285" width="0" hidden="1" customWidth="1"/>
    <col min="1286" max="1286" width="12.5703125" customWidth="1"/>
    <col min="1287" max="1287" width="13.140625" customWidth="1"/>
    <col min="1288" max="1288" width="13.7109375" customWidth="1"/>
    <col min="1289" max="1289" width="8.5703125" customWidth="1"/>
    <col min="1290" max="1290" width="0" hidden="1" customWidth="1"/>
    <col min="1291" max="1291" width="11" customWidth="1"/>
    <col min="1292" max="1293" width="15.5703125" customWidth="1"/>
    <col min="1537" max="1537" width="11.28515625" customWidth="1"/>
    <col min="1538" max="1538" width="29.7109375" customWidth="1"/>
    <col min="1539" max="1541" width="0" hidden="1" customWidth="1"/>
    <col min="1542" max="1542" width="12.5703125" customWidth="1"/>
    <col min="1543" max="1543" width="13.140625" customWidth="1"/>
    <col min="1544" max="1544" width="13.7109375" customWidth="1"/>
    <col min="1545" max="1545" width="8.5703125" customWidth="1"/>
    <col min="1546" max="1546" width="0" hidden="1" customWidth="1"/>
    <col min="1547" max="1547" width="11" customWidth="1"/>
    <col min="1548" max="1549" width="15.5703125" customWidth="1"/>
    <col min="1793" max="1793" width="11.28515625" customWidth="1"/>
    <col min="1794" max="1794" width="29.7109375" customWidth="1"/>
    <col min="1795" max="1797" width="0" hidden="1" customWidth="1"/>
    <col min="1798" max="1798" width="12.5703125" customWidth="1"/>
    <col min="1799" max="1799" width="13.140625" customWidth="1"/>
    <col min="1800" max="1800" width="13.7109375" customWidth="1"/>
    <col min="1801" max="1801" width="8.5703125" customWidth="1"/>
    <col min="1802" max="1802" width="0" hidden="1" customWidth="1"/>
    <col min="1803" max="1803" width="11" customWidth="1"/>
    <col min="1804" max="1805" width="15.5703125" customWidth="1"/>
    <col min="2049" max="2049" width="11.28515625" customWidth="1"/>
    <col min="2050" max="2050" width="29.7109375" customWidth="1"/>
    <col min="2051" max="2053" width="0" hidden="1" customWidth="1"/>
    <col min="2054" max="2054" width="12.5703125" customWidth="1"/>
    <col min="2055" max="2055" width="13.140625" customWidth="1"/>
    <col min="2056" max="2056" width="13.7109375" customWidth="1"/>
    <col min="2057" max="2057" width="8.5703125" customWidth="1"/>
    <col min="2058" max="2058" width="0" hidden="1" customWidth="1"/>
    <col min="2059" max="2059" width="11" customWidth="1"/>
    <col min="2060" max="2061" width="15.5703125" customWidth="1"/>
    <col min="2305" max="2305" width="11.28515625" customWidth="1"/>
    <col min="2306" max="2306" width="29.7109375" customWidth="1"/>
    <col min="2307" max="2309" width="0" hidden="1" customWidth="1"/>
    <col min="2310" max="2310" width="12.5703125" customWidth="1"/>
    <col min="2311" max="2311" width="13.140625" customWidth="1"/>
    <col min="2312" max="2312" width="13.7109375" customWidth="1"/>
    <col min="2313" max="2313" width="8.5703125" customWidth="1"/>
    <col min="2314" max="2314" width="0" hidden="1" customWidth="1"/>
    <col min="2315" max="2315" width="11" customWidth="1"/>
    <col min="2316" max="2317" width="15.5703125" customWidth="1"/>
    <col min="2561" max="2561" width="11.28515625" customWidth="1"/>
    <col min="2562" max="2562" width="29.7109375" customWidth="1"/>
    <col min="2563" max="2565" width="0" hidden="1" customWidth="1"/>
    <col min="2566" max="2566" width="12.5703125" customWidth="1"/>
    <col min="2567" max="2567" width="13.140625" customWidth="1"/>
    <col min="2568" max="2568" width="13.7109375" customWidth="1"/>
    <col min="2569" max="2569" width="8.5703125" customWidth="1"/>
    <col min="2570" max="2570" width="0" hidden="1" customWidth="1"/>
    <col min="2571" max="2571" width="11" customWidth="1"/>
    <col min="2572" max="2573" width="15.5703125" customWidth="1"/>
    <col min="2817" max="2817" width="11.28515625" customWidth="1"/>
    <col min="2818" max="2818" width="29.7109375" customWidth="1"/>
    <col min="2819" max="2821" width="0" hidden="1" customWidth="1"/>
    <col min="2822" max="2822" width="12.5703125" customWidth="1"/>
    <col min="2823" max="2823" width="13.140625" customWidth="1"/>
    <col min="2824" max="2824" width="13.7109375" customWidth="1"/>
    <col min="2825" max="2825" width="8.5703125" customWidth="1"/>
    <col min="2826" max="2826" width="0" hidden="1" customWidth="1"/>
    <col min="2827" max="2827" width="11" customWidth="1"/>
    <col min="2828" max="2829" width="15.5703125" customWidth="1"/>
    <col min="3073" max="3073" width="11.28515625" customWidth="1"/>
    <col min="3074" max="3074" width="29.7109375" customWidth="1"/>
    <col min="3075" max="3077" width="0" hidden="1" customWidth="1"/>
    <col min="3078" max="3078" width="12.5703125" customWidth="1"/>
    <col min="3079" max="3079" width="13.140625" customWidth="1"/>
    <col min="3080" max="3080" width="13.7109375" customWidth="1"/>
    <col min="3081" max="3081" width="8.5703125" customWidth="1"/>
    <col min="3082" max="3082" width="0" hidden="1" customWidth="1"/>
    <col min="3083" max="3083" width="11" customWidth="1"/>
    <col min="3084" max="3085" width="15.5703125" customWidth="1"/>
    <col min="3329" max="3329" width="11.28515625" customWidth="1"/>
    <col min="3330" max="3330" width="29.7109375" customWidth="1"/>
    <col min="3331" max="3333" width="0" hidden="1" customWidth="1"/>
    <col min="3334" max="3334" width="12.5703125" customWidth="1"/>
    <col min="3335" max="3335" width="13.140625" customWidth="1"/>
    <col min="3336" max="3336" width="13.7109375" customWidth="1"/>
    <col min="3337" max="3337" width="8.5703125" customWidth="1"/>
    <col min="3338" max="3338" width="0" hidden="1" customWidth="1"/>
    <col min="3339" max="3339" width="11" customWidth="1"/>
    <col min="3340" max="3341" width="15.5703125" customWidth="1"/>
    <col min="3585" max="3585" width="11.28515625" customWidth="1"/>
    <col min="3586" max="3586" width="29.7109375" customWidth="1"/>
    <col min="3587" max="3589" width="0" hidden="1" customWidth="1"/>
    <col min="3590" max="3590" width="12.5703125" customWidth="1"/>
    <col min="3591" max="3591" width="13.140625" customWidth="1"/>
    <col min="3592" max="3592" width="13.7109375" customWidth="1"/>
    <col min="3593" max="3593" width="8.5703125" customWidth="1"/>
    <col min="3594" max="3594" width="0" hidden="1" customWidth="1"/>
    <col min="3595" max="3595" width="11" customWidth="1"/>
    <col min="3596" max="3597" width="15.5703125" customWidth="1"/>
    <col min="3841" max="3841" width="11.28515625" customWidth="1"/>
    <col min="3842" max="3842" width="29.7109375" customWidth="1"/>
    <col min="3843" max="3845" width="0" hidden="1" customWidth="1"/>
    <col min="3846" max="3846" width="12.5703125" customWidth="1"/>
    <col min="3847" max="3847" width="13.140625" customWidth="1"/>
    <col min="3848" max="3848" width="13.7109375" customWidth="1"/>
    <col min="3849" max="3849" width="8.5703125" customWidth="1"/>
    <col min="3850" max="3850" width="0" hidden="1" customWidth="1"/>
    <col min="3851" max="3851" width="11" customWidth="1"/>
    <col min="3852" max="3853" width="15.5703125" customWidth="1"/>
    <col min="4097" max="4097" width="11.28515625" customWidth="1"/>
    <col min="4098" max="4098" width="29.7109375" customWidth="1"/>
    <col min="4099" max="4101" width="0" hidden="1" customWidth="1"/>
    <col min="4102" max="4102" width="12.5703125" customWidth="1"/>
    <col min="4103" max="4103" width="13.140625" customWidth="1"/>
    <col min="4104" max="4104" width="13.7109375" customWidth="1"/>
    <col min="4105" max="4105" width="8.5703125" customWidth="1"/>
    <col min="4106" max="4106" width="0" hidden="1" customWidth="1"/>
    <col min="4107" max="4107" width="11" customWidth="1"/>
    <col min="4108" max="4109" width="15.5703125" customWidth="1"/>
    <col min="4353" max="4353" width="11.28515625" customWidth="1"/>
    <col min="4354" max="4354" width="29.7109375" customWidth="1"/>
    <col min="4355" max="4357" width="0" hidden="1" customWidth="1"/>
    <col min="4358" max="4358" width="12.5703125" customWidth="1"/>
    <col min="4359" max="4359" width="13.140625" customWidth="1"/>
    <col min="4360" max="4360" width="13.7109375" customWidth="1"/>
    <col min="4361" max="4361" width="8.5703125" customWidth="1"/>
    <col min="4362" max="4362" width="0" hidden="1" customWidth="1"/>
    <col min="4363" max="4363" width="11" customWidth="1"/>
    <col min="4364" max="4365" width="15.5703125" customWidth="1"/>
    <col min="4609" max="4609" width="11.28515625" customWidth="1"/>
    <col min="4610" max="4610" width="29.7109375" customWidth="1"/>
    <col min="4611" max="4613" width="0" hidden="1" customWidth="1"/>
    <col min="4614" max="4614" width="12.5703125" customWidth="1"/>
    <col min="4615" max="4615" width="13.140625" customWidth="1"/>
    <col min="4616" max="4616" width="13.7109375" customWidth="1"/>
    <col min="4617" max="4617" width="8.5703125" customWidth="1"/>
    <col min="4618" max="4618" width="0" hidden="1" customWidth="1"/>
    <col min="4619" max="4619" width="11" customWidth="1"/>
    <col min="4620" max="4621" width="15.5703125" customWidth="1"/>
    <col min="4865" max="4865" width="11.28515625" customWidth="1"/>
    <col min="4866" max="4866" width="29.7109375" customWidth="1"/>
    <col min="4867" max="4869" width="0" hidden="1" customWidth="1"/>
    <col min="4870" max="4870" width="12.5703125" customWidth="1"/>
    <col min="4871" max="4871" width="13.140625" customWidth="1"/>
    <col min="4872" max="4872" width="13.7109375" customWidth="1"/>
    <col min="4873" max="4873" width="8.5703125" customWidth="1"/>
    <col min="4874" max="4874" width="0" hidden="1" customWidth="1"/>
    <col min="4875" max="4875" width="11" customWidth="1"/>
    <col min="4876" max="4877" width="15.5703125" customWidth="1"/>
    <col min="5121" max="5121" width="11.28515625" customWidth="1"/>
    <col min="5122" max="5122" width="29.7109375" customWidth="1"/>
    <col min="5123" max="5125" width="0" hidden="1" customWidth="1"/>
    <col min="5126" max="5126" width="12.5703125" customWidth="1"/>
    <col min="5127" max="5127" width="13.140625" customWidth="1"/>
    <col min="5128" max="5128" width="13.7109375" customWidth="1"/>
    <col min="5129" max="5129" width="8.5703125" customWidth="1"/>
    <col min="5130" max="5130" width="0" hidden="1" customWidth="1"/>
    <col min="5131" max="5131" width="11" customWidth="1"/>
    <col min="5132" max="5133" width="15.5703125" customWidth="1"/>
    <col min="5377" max="5377" width="11.28515625" customWidth="1"/>
    <col min="5378" max="5378" width="29.7109375" customWidth="1"/>
    <col min="5379" max="5381" width="0" hidden="1" customWidth="1"/>
    <col min="5382" max="5382" width="12.5703125" customWidth="1"/>
    <col min="5383" max="5383" width="13.140625" customWidth="1"/>
    <col min="5384" max="5384" width="13.7109375" customWidth="1"/>
    <col min="5385" max="5385" width="8.5703125" customWidth="1"/>
    <col min="5386" max="5386" width="0" hidden="1" customWidth="1"/>
    <col min="5387" max="5387" width="11" customWidth="1"/>
    <col min="5388" max="5389" width="15.5703125" customWidth="1"/>
    <col min="5633" max="5633" width="11.28515625" customWidth="1"/>
    <col min="5634" max="5634" width="29.7109375" customWidth="1"/>
    <col min="5635" max="5637" width="0" hidden="1" customWidth="1"/>
    <col min="5638" max="5638" width="12.5703125" customWidth="1"/>
    <col min="5639" max="5639" width="13.140625" customWidth="1"/>
    <col min="5640" max="5640" width="13.7109375" customWidth="1"/>
    <col min="5641" max="5641" width="8.5703125" customWidth="1"/>
    <col min="5642" max="5642" width="0" hidden="1" customWidth="1"/>
    <col min="5643" max="5643" width="11" customWidth="1"/>
    <col min="5644" max="5645" width="15.5703125" customWidth="1"/>
    <col min="5889" max="5889" width="11.28515625" customWidth="1"/>
    <col min="5890" max="5890" width="29.7109375" customWidth="1"/>
    <col min="5891" max="5893" width="0" hidden="1" customWidth="1"/>
    <col min="5894" max="5894" width="12.5703125" customWidth="1"/>
    <col min="5895" max="5895" width="13.140625" customWidth="1"/>
    <col min="5896" max="5896" width="13.7109375" customWidth="1"/>
    <col min="5897" max="5897" width="8.5703125" customWidth="1"/>
    <col min="5898" max="5898" width="0" hidden="1" customWidth="1"/>
    <col min="5899" max="5899" width="11" customWidth="1"/>
    <col min="5900" max="5901" width="15.5703125" customWidth="1"/>
    <col min="6145" max="6145" width="11.28515625" customWidth="1"/>
    <col min="6146" max="6146" width="29.7109375" customWidth="1"/>
    <col min="6147" max="6149" width="0" hidden="1" customWidth="1"/>
    <col min="6150" max="6150" width="12.5703125" customWidth="1"/>
    <col min="6151" max="6151" width="13.140625" customWidth="1"/>
    <col min="6152" max="6152" width="13.7109375" customWidth="1"/>
    <col min="6153" max="6153" width="8.5703125" customWidth="1"/>
    <col min="6154" max="6154" width="0" hidden="1" customWidth="1"/>
    <col min="6155" max="6155" width="11" customWidth="1"/>
    <col min="6156" max="6157" width="15.5703125" customWidth="1"/>
    <col min="6401" max="6401" width="11.28515625" customWidth="1"/>
    <col min="6402" max="6402" width="29.7109375" customWidth="1"/>
    <col min="6403" max="6405" width="0" hidden="1" customWidth="1"/>
    <col min="6406" max="6406" width="12.5703125" customWidth="1"/>
    <col min="6407" max="6407" width="13.140625" customWidth="1"/>
    <col min="6408" max="6408" width="13.7109375" customWidth="1"/>
    <col min="6409" max="6409" width="8.5703125" customWidth="1"/>
    <col min="6410" max="6410" width="0" hidden="1" customWidth="1"/>
    <col min="6411" max="6411" width="11" customWidth="1"/>
    <col min="6412" max="6413" width="15.5703125" customWidth="1"/>
    <col min="6657" max="6657" width="11.28515625" customWidth="1"/>
    <col min="6658" max="6658" width="29.7109375" customWidth="1"/>
    <col min="6659" max="6661" width="0" hidden="1" customWidth="1"/>
    <col min="6662" max="6662" width="12.5703125" customWidth="1"/>
    <col min="6663" max="6663" width="13.140625" customWidth="1"/>
    <col min="6664" max="6664" width="13.7109375" customWidth="1"/>
    <col min="6665" max="6665" width="8.5703125" customWidth="1"/>
    <col min="6666" max="6666" width="0" hidden="1" customWidth="1"/>
    <col min="6667" max="6667" width="11" customWidth="1"/>
    <col min="6668" max="6669" width="15.5703125" customWidth="1"/>
    <col min="6913" max="6913" width="11.28515625" customWidth="1"/>
    <col min="6914" max="6914" width="29.7109375" customWidth="1"/>
    <col min="6915" max="6917" width="0" hidden="1" customWidth="1"/>
    <col min="6918" max="6918" width="12.5703125" customWidth="1"/>
    <col min="6919" max="6919" width="13.140625" customWidth="1"/>
    <col min="6920" max="6920" width="13.7109375" customWidth="1"/>
    <col min="6921" max="6921" width="8.5703125" customWidth="1"/>
    <col min="6922" max="6922" width="0" hidden="1" customWidth="1"/>
    <col min="6923" max="6923" width="11" customWidth="1"/>
    <col min="6924" max="6925" width="15.5703125" customWidth="1"/>
    <col min="7169" max="7169" width="11.28515625" customWidth="1"/>
    <col min="7170" max="7170" width="29.7109375" customWidth="1"/>
    <col min="7171" max="7173" width="0" hidden="1" customWidth="1"/>
    <col min="7174" max="7174" width="12.5703125" customWidth="1"/>
    <col min="7175" max="7175" width="13.140625" customWidth="1"/>
    <col min="7176" max="7176" width="13.7109375" customWidth="1"/>
    <col min="7177" max="7177" width="8.5703125" customWidth="1"/>
    <col min="7178" max="7178" width="0" hidden="1" customWidth="1"/>
    <col min="7179" max="7179" width="11" customWidth="1"/>
    <col min="7180" max="7181" width="15.5703125" customWidth="1"/>
    <col min="7425" max="7425" width="11.28515625" customWidth="1"/>
    <col min="7426" max="7426" width="29.7109375" customWidth="1"/>
    <col min="7427" max="7429" width="0" hidden="1" customWidth="1"/>
    <col min="7430" max="7430" width="12.5703125" customWidth="1"/>
    <col min="7431" max="7431" width="13.140625" customWidth="1"/>
    <col min="7432" max="7432" width="13.7109375" customWidth="1"/>
    <col min="7433" max="7433" width="8.5703125" customWidth="1"/>
    <col min="7434" max="7434" width="0" hidden="1" customWidth="1"/>
    <col min="7435" max="7435" width="11" customWidth="1"/>
    <col min="7436" max="7437" width="15.5703125" customWidth="1"/>
    <col min="7681" max="7681" width="11.28515625" customWidth="1"/>
    <col min="7682" max="7682" width="29.7109375" customWidth="1"/>
    <col min="7683" max="7685" width="0" hidden="1" customWidth="1"/>
    <col min="7686" max="7686" width="12.5703125" customWidth="1"/>
    <col min="7687" max="7687" width="13.140625" customWidth="1"/>
    <col min="7688" max="7688" width="13.7109375" customWidth="1"/>
    <col min="7689" max="7689" width="8.5703125" customWidth="1"/>
    <col min="7690" max="7690" width="0" hidden="1" customWidth="1"/>
    <col min="7691" max="7691" width="11" customWidth="1"/>
    <col min="7692" max="7693" width="15.5703125" customWidth="1"/>
    <col min="7937" max="7937" width="11.28515625" customWidth="1"/>
    <col min="7938" max="7938" width="29.7109375" customWidth="1"/>
    <col min="7939" max="7941" width="0" hidden="1" customWidth="1"/>
    <col min="7942" max="7942" width="12.5703125" customWidth="1"/>
    <col min="7943" max="7943" width="13.140625" customWidth="1"/>
    <col min="7944" max="7944" width="13.7109375" customWidth="1"/>
    <col min="7945" max="7945" width="8.5703125" customWidth="1"/>
    <col min="7946" max="7946" width="0" hidden="1" customWidth="1"/>
    <col min="7947" max="7947" width="11" customWidth="1"/>
    <col min="7948" max="7949" width="15.5703125" customWidth="1"/>
    <col min="8193" max="8193" width="11.28515625" customWidth="1"/>
    <col min="8194" max="8194" width="29.7109375" customWidth="1"/>
    <col min="8195" max="8197" width="0" hidden="1" customWidth="1"/>
    <col min="8198" max="8198" width="12.5703125" customWidth="1"/>
    <col min="8199" max="8199" width="13.140625" customWidth="1"/>
    <col min="8200" max="8200" width="13.7109375" customWidth="1"/>
    <col min="8201" max="8201" width="8.5703125" customWidth="1"/>
    <col min="8202" max="8202" width="0" hidden="1" customWidth="1"/>
    <col min="8203" max="8203" width="11" customWidth="1"/>
    <col min="8204" max="8205" width="15.5703125" customWidth="1"/>
    <col min="8449" max="8449" width="11.28515625" customWidth="1"/>
    <col min="8450" max="8450" width="29.7109375" customWidth="1"/>
    <col min="8451" max="8453" width="0" hidden="1" customWidth="1"/>
    <col min="8454" max="8454" width="12.5703125" customWidth="1"/>
    <col min="8455" max="8455" width="13.140625" customWidth="1"/>
    <col min="8456" max="8456" width="13.7109375" customWidth="1"/>
    <col min="8457" max="8457" width="8.5703125" customWidth="1"/>
    <col min="8458" max="8458" width="0" hidden="1" customWidth="1"/>
    <col min="8459" max="8459" width="11" customWidth="1"/>
    <col min="8460" max="8461" width="15.5703125" customWidth="1"/>
    <col min="8705" max="8705" width="11.28515625" customWidth="1"/>
    <col min="8706" max="8706" width="29.7109375" customWidth="1"/>
    <col min="8707" max="8709" width="0" hidden="1" customWidth="1"/>
    <col min="8710" max="8710" width="12.5703125" customWidth="1"/>
    <col min="8711" max="8711" width="13.140625" customWidth="1"/>
    <col min="8712" max="8712" width="13.7109375" customWidth="1"/>
    <col min="8713" max="8713" width="8.5703125" customWidth="1"/>
    <col min="8714" max="8714" width="0" hidden="1" customWidth="1"/>
    <col min="8715" max="8715" width="11" customWidth="1"/>
    <col min="8716" max="8717" width="15.5703125" customWidth="1"/>
    <col min="8961" max="8961" width="11.28515625" customWidth="1"/>
    <col min="8962" max="8962" width="29.7109375" customWidth="1"/>
    <col min="8963" max="8965" width="0" hidden="1" customWidth="1"/>
    <col min="8966" max="8966" width="12.5703125" customWidth="1"/>
    <col min="8967" max="8967" width="13.140625" customWidth="1"/>
    <col min="8968" max="8968" width="13.7109375" customWidth="1"/>
    <col min="8969" max="8969" width="8.5703125" customWidth="1"/>
    <col min="8970" max="8970" width="0" hidden="1" customWidth="1"/>
    <col min="8971" max="8971" width="11" customWidth="1"/>
    <col min="8972" max="8973" width="15.5703125" customWidth="1"/>
    <col min="9217" max="9217" width="11.28515625" customWidth="1"/>
    <col min="9218" max="9218" width="29.7109375" customWidth="1"/>
    <col min="9219" max="9221" width="0" hidden="1" customWidth="1"/>
    <col min="9222" max="9222" width="12.5703125" customWidth="1"/>
    <col min="9223" max="9223" width="13.140625" customWidth="1"/>
    <col min="9224" max="9224" width="13.7109375" customWidth="1"/>
    <col min="9225" max="9225" width="8.5703125" customWidth="1"/>
    <col min="9226" max="9226" width="0" hidden="1" customWidth="1"/>
    <col min="9227" max="9227" width="11" customWidth="1"/>
    <col min="9228" max="9229" width="15.5703125" customWidth="1"/>
    <col min="9473" max="9473" width="11.28515625" customWidth="1"/>
    <col min="9474" max="9474" width="29.7109375" customWidth="1"/>
    <col min="9475" max="9477" width="0" hidden="1" customWidth="1"/>
    <col min="9478" max="9478" width="12.5703125" customWidth="1"/>
    <col min="9479" max="9479" width="13.140625" customWidth="1"/>
    <col min="9480" max="9480" width="13.7109375" customWidth="1"/>
    <col min="9481" max="9481" width="8.5703125" customWidth="1"/>
    <col min="9482" max="9482" width="0" hidden="1" customWidth="1"/>
    <col min="9483" max="9483" width="11" customWidth="1"/>
    <col min="9484" max="9485" width="15.5703125" customWidth="1"/>
    <col min="9729" max="9729" width="11.28515625" customWidth="1"/>
    <col min="9730" max="9730" width="29.7109375" customWidth="1"/>
    <col min="9731" max="9733" width="0" hidden="1" customWidth="1"/>
    <col min="9734" max="9734" width="12.5703125" customWidth="1"/>
    <col min="9735" max="9735" width="13.140625" customWidth="1"/>
    <col min="9736" max="9736" width="13.7109375" customWidth="1"/>
    <col min="9737" max="9737" width="8.5703125" customWidth="1"/>
    <col min="9738" max="9738" width="0" hidden="1" customWidth="1"/>
    <col min="9739" max="9739" width="11" customWidth="1"/>
    <col min="9740" max="9741" width="15.5703125" customWidth="1"/>
    <col min="9985" max="9985" width="11.28515625" customWidth="1"/>
    <col min="9986" max="9986" width="29.7109375" customWidth="1"/>
    <col min="9987" max="9989" width="0" hidden="1" customWidth="1"/>
    <col min="9990" max="9990" width="12.5703125" customWidth="1"/>
    <col min="9991" max="9991" width="13.140625" customWidth="1"/>
    <col min="9992" max="9992" width="13.7109375" customWidth="1"/>
    <col min="9993" max="9993" width="8.5703125" customWidth="1"/>
    <col min="9994" max="9994" width="0" hidden="1" customWidth="1"/>
    <col min="9995" max="9995" width="11" customWidth="1"/>
    <col min="9996" max="9997" width="15.5703125" customWidth="1"/>
    <col min="10241" max="10241" width="11.28515625" customWidth="1"/>
    <col min="10242" max="10242" width="29.7109375" customWidth="1"/>
    <col min="10243" max="10245" width="0" hidden="1" customWidth="1"/>
    <col min="10246" max="10246" width="12.5703125" customWidth="1"/>
    <col min="10247" max="10247" width="13.140625" customWidth="1"/>
    <col min="10248" max="10248" width="13.7109375" customWidth="1"/>
    <col min="10249" max="10249" width="8.5703125" customWidth="1"/>
    <col min="10250" max="10250" width="0" hidden="1" customWidth="1"/>
    <col min="10251" max="10251" width="11" customWidth="1"/>
    <col min="10252" max="10253" width="15.5703125" customWidth="1"/>
    <col min="10497" max="10497" width="11.28515625" customWidth="1"/>
    <col min="10498" max="10498" width="29.7109375" customWidth="1"/>
    <col min="10499" max="10501" width="0" hidden="1" customWidth="1"/>
    <col min="10502" max="10502" width="12.5703125" customWidth="1"/>
    <col min="10503" max="10503" width="13.140625" customWidth="1"/>
    <col min="10504" max="10504" width="13.7109375" customWidth="1"/>
    <col min="10505" max="10505" width="8.5703125" customWidth="1"/>
    <col min="10506" max="10506" width="0" hidden="1" customWidth="1"/>
    <col min="10507" max="10507" width="11" customWidth="1"/>
    <col min="10508" max="10509" width="15.5703125" customWidth="1"/>
    <col min="10753" max="10753" width="11.28515625" customWidth="1"/>
    <col min="10754" max="10754" width="29.7109375" customWidth="1"/>
    <col min="10755" max="10757" width="0" hidden="1" customWidth="1"/>
    <col min="10758" max="10758" width="12.5703125" customWidth="1"/>
    <col min="10759" max="10759" width="13.140625" customWidth="1"/>
    <col min="10760" max="10760" width="13.7109375" customWidth="1"/>
    <col min="10761" max="10761" width="8.5703125" customWidth="1"/>
    <col min="10762" max="10762" width="0" hidden="1" customWidth="1"/>
    <col min="10763" max="10763" width="11" customWidth="1"/>
    <col min="10764" max="10765" width="15.5703125" customWidth="1"/>
    <col min="11009" max="11009" width="11.28515625" customWidth="1"/>
    <col min="11010" max="11010" width="29.7109375" customWidth="1"/>
    <col min="11011" max="11013" width="0" hidden="1" customWidth="1"/>
    <col min="11014" max="11014" width="12.5703125" customWidth="1"/>
    <col min="11015" max="11015" width="13.140625" customWidth="1"/>
    <col min="11016" max="11016" width="13.7109375" customWidth="1"/>
    <col min="11017" max="11017" width="8.5703125" customWidth="1"/>
    <col min="11018" max="11018" width="0" hidden="1" customWidth="1"/>
    <col min="11019" max="11019" width="11" customWidth="1"/>
    <col min="11020" max="11021" width="15.5703125" customWidth="1"/>
    <col min="11265" max="11265" width="11.28515625" customWidth="1"/>
    <col min="11266" max="11266" width="29.7109375" customWidth="1"/>
    <col min="11267" max="11269" width="0" hidden="1" customWidth="1"/>
    <col min="11270" max="11270" width="12.5703125" customWidth="1"/>
    <col min="11271" max="11271" width="13.140625" customWidth="1"/>
    <col min="11272" max="11272" width="13.7109375" customWidth="1"/>
    <col min="11273" max="11273" width="8.5703125" customWidth="1"/>
    <col min="11274" max="11274" width="0" hidden="1" customWidth="1"/>
    <col min="11275" max="11275" width="11" customWidth="1"/>
    <col min="11276" max="11277" width="15.5703125" customWidth="1"/>
    <col min="11521" max="11521" width="11.28515625" customWidth="1"/>
    <col min="11522" max="11522" width="29.7109375" customWidth="1"/>
    <col min="11523" max="11525" width="0" hidden="1" customWidth="1"/>
    <col min="11526" max="11526" width="12.5703125" customWidth="1"/>
    <col min="11527" max="11527" width="13.140625" customWidth="1"/>
    <col min="11528" max="11528" width="13.7109375" customWidth="1"/>
    <col min="11529" max="11529" width="8.5703125" customWidth="1"/>
    <col min="11530" max="11530" width="0" hidden="1" customWidth="1"/>
    <col min="11531" max="11531" width="11" customWidth="1"/>
    <col min="11532" max="11533" width="15.5703125" customWidth="1"/>
    <col min="11777" max="11777" width="11.28515625" customWidth="1"/>
    <col min="11778" max="11778" width="29.7109375" customWidth="1"/>
    <col min="11779" max="11781" width="0" hidden="1" customWidth="1"/>
    <col min="11782" max="11782" width="12.5703125" customWidth="1"/>
    <col min="11783" max="11783" width="13.140625" customWidth="1"/>
    <col min="11784" max="11784" width="13.7109375" customWidth="1"/>
    <col min="11785" max="11785" width="8.5703125" customWidth="1"/>
    <col min="11786" max="11786" width="0" hidden="1" customWidth="1"/>
    <col min="11787" max="11787" width="11" customWidth="1"/>
    <col min="11788" max="11789" width="15.5703125" customWidth="1"/>
    <col min="12033" max="12033" width="11.28515625" customWidth="1"/>
    <col min="12034" max="12034" width="29.7109375" customWidth="1"/>
    <col min="12035" max="12037" width="0" hidden="1" customWidth="1"/>
    <col min="12038" max="12038" width="12.5703125" customWidth="1"/>
    <col min="12039" max="12039" width="13.140625" customWidth="1"/>
    <col min="12040" max="12040" width="13.7109375" customWidth="1"/>
    <col min="12041" max="12041" width="8.5703125" customWidth="1"/>
    <col min="12042" max="12042" width="0" hidden="1" customWidth="1"/>
    <col min="12043" max="12043" width="11" customWidth="1"/>
    <col min="12044" max="12045" width="15.5703125" customWidth="1"/>
    <col min="12289" max="12289" width="11.28515625" customWidth="1"/>
    <col min="12290" max="12290" width="29.7109375" customWidth="1"/>
    <col min="12291" max="12293" width="0" hidden="1" customWidth="1"/>
    <col min="12294" max="12294" width="12.5703125" customWidth="1"/>
    <col min="12295" max="12295" width="13.140625" customWidth="1"/>
    <col min="12296" max="12296" width="13.7109375" customWidth="1"/>
    <col min="12297" max="12297" width="8.5703125" customWidth="1"/>
    <col min="12298" max="12298" width="0" hidden="1" customWidth="1"/>
    <col min="12299" max="12299" width="11" customWidth="1"/>
    <col min="12300" max="12301" width="15.5703125" customWidth="1"/>
    <col min="12545" max="12545" width="11.28515625" customWidth="1"/>
    <col min="12546" max="12546" width="29.7109375" customWidth="1"/>
    <col min="12547" max="12549" width="0" hidden="1" customWidth="1"/>
    <col min="12550" max="12550" width="12.5703125" customWidth="1"/>
    <col min="12551" max="12551" width="13.140625" customWidth="1"/>
    <col min="12552" max="12552" width="13.7109375" customWidth="1"/>
    <col min="12553" max="12553" width="8.5703125" customWidth="1"/>
    <col min="12554" max="12554" width="0" hidden="1" customWidth="1"/>
    <col min="12555" max="12555" width="11" customWidth="1"/>
    <col min="12556" max="12557" width="15.5703125" customWidth="1"/>
    <col min="12801" max="12801" width="11.28515625" customWidth="1"/>
    <col min="12802" max="12802" width="29.7109375" customWidth="1"/>
    <col min="12803" max="12805" width="0" hidden="1" customWidth="1"/>
    <col min="12806" max="12806" width="12.5703125" customWidth="1"/>
    <col min="12807" max="12807" width="13.140625" customWidth="1"/>
    <col min="12808" max="12808" width="13.7109375" customWidth="1"/>
    <col min="12809" max="12809" width="8.5703125" customWidth="1"/>
    <col min="12810" max="12810" width="0" hidden="1" customWidth="1"/>
    <col min="12811" max="12811" width="11" customWidth="1"/>
    <col min="12812" max="12813" width="15.5703125" customWidth="1"/>
    <col min="13057" max="13057" width="11.28515625" customWidth="1"/>
    <col min="13058" max="13058" width="29.7109375" customWidth="1"/>
    <col min="13059" max="13061" width="0" hidden="1" customWidth="1"/>
    <col min="13062" max="13062" width="12.5703125" customWidth="1"/>
    <col min="13063" max="13063" width="13.140625" customWidth="1"/>
    <col min="13064" max="13064" width="13.7109375" customWidth="1"/>
    <col min="13065" max="13065" width="8.5703125" customWidth="1"/>
    <col min="13066" max="13066" width="0" hidden="1" customWidth="1"/>
    <col min="13067" max="13067" width="11" customWidth="1"/>
    <col min="13068" max="13069" width="15.5703125" customWidth="1"/>
    <col min="13313" max="13313" width="11.28515625" customWidth="1"/>
    <col min="13314" max="13314" width="29.7109375" customWidth="1"/>
    <col min="13315" max="13317" width="0" hidden="1" customWidth="1"/>
    <col min="13318" max="13318" width="12.5703125" customWidth="1"/>
    <col min="13319" max="13319" width="13.140625" customWidth="1"/>
    <col min="13320" max="13320" width="13.7109375" customWidth="1"/>
    <col min="13321" max="13321" width="8.5703125" customWidth="1"/>
    <col min="13322" max="13322" width="0" hidden="1" customWidth="1"/>
    <col min="13323" max="13323" width="11" customWidth="1"/>
    <col min="13324" max="13325" width="15.5703125" customWidth="1"/>
    <col min="13569" max="13569" width="11.28515625" customWidth="1"/>
    <col min="13570" max="13570" width="29.7109375" customWidth="1"/>
    <col min="13571" max="13573" width="0" hidden="1" customWidth="1"/>
    <col min="13574" max="13574" width="12.5703125" customWidth="1"/>
    <col min="13575" max="13575" width="13.140625" customWidth="1"/>
    <col min="13576" max="13576" width="13.7109375" customWidth="1"/>
    <col min="13577" max="13577" width="8.5703125" customWidth="1"/>
    <col min="13578" max="13578" width="0" hidden="1" customWidth="1"/>
    <col min="13579" max="13579" width="11" customWidth="1"/>
    <col min="13580" max="13581" width="15.5703125" customWidth="1"/>
    <col min="13825" max="13825" width="11.28515625" customWidth="1"/>
    <col min="13826" max="13826" width="29.7109375" customWidth="1"/>
    <col min="13827" max="13829" width="0" hidden="1" customWidth="1"/>
    <col min="13830" max="13830" width="12.5703125" customWidth="1"/>
    <col min="13831" max="13831" width="13.140625" customWidth="1"/>
    <col min="13832" max="13832" width="13.7109375" customWidth="1"/>
    <col min="13833" max="13833" width="8.5703125" customWidth="1"/>
    <col min="13834" max="13834" width="0" hidden="1" customWidth="1"/>
    <col min="13835" max="13835" width="11" customWidth="1"/>
    <col min="13836" max="13837" width="15.5703125" customWidth="1"/>
    <col min="14081" max="14081" width="11.28515625" customWidth="1"/>
    <col min="14082" max="14082" width="29.7109375" customWidth="1"/>
    <col min="14083" max="14085" width="0" hidden="1" customWidth="1"/>
    <col min="14086" max="14086" width="12.5703125" customWidth="1"/>
    <col min="14087" max="14087" width="13.140625" customWidth="1"/>
    <col min="14088" max="14088" width="13.7109375" customWidth="1"/>
    <col min="14089" max="14089" width="8.5703125" customWidth="1"/>
    <col min="14090" max="14090" width="0" hidden="1" customWidth="1"/>
    <col min="14091" max="14091" width="11" customWidth="1"/>
    <col min="14092" max="14093" width="15.5703125" customWidth="1"/>
    <col min="14337" max="14337" width="11.28515625" customWidth="1"/>
    <col min="14338" max="14338" width="29.7109375" customWidth="1"/>
    <col min="14339" max="14341" width="0" hidden="1" customWidth="1"/>
    <col min="14342" max="14342" width="12.5703125" customWidth="1"/>
    <col min="14343" max="14343" width="13.140625" customWidth="1"/>
    <col min="14344" max="14344" width="13.7109375" customWidth="1"/>
    <col min="14345" max="14345" width="8.5703125" customWidth="1"/>
    <col min="14346" max="14346" width="0" hidden="1" customWidth="1"/>
    <col min="14347" max="14347" width="11" customWidth="1"/>
    <col min="14348" max="14349" width="15.5703125" customWidth="1"/>
    <col min="14593" max="14593" width="11.28515625" customWidth="1"/>
    <col min="14594" max="14594" width="29.7109375" customWidth="1"/>
    <col min="14595" max="14597" width="0" hidden="1" customWidth="1"/>
    <col min="14598" max="14598" width="12.5703125" customWidth="1"/>
    <col min="14599" max="14599" width="13.140625" customWidth="1"/>
    <col min="14600" max="14600" width="13.7109375" customWidth="1"/>
    <col min="14601" max="14601" width="8.5703125" customWidth="1"/>
    <col min="14602" max="14602" width="0" hidden="1" customWidth="1"/>
    <col min="14603" max="14603" width="11" customWidth="1"/>
    <col min="14604" max="14605" width="15.5703125" customWidth="1"/>
    <col min="14849" max="14849" width="11.28515625" customWidth="1"/>
    <col min="14850" max="14850" width="29.7109375" customWidth="1"/>
    <col min="14851" max="14853" width="0" hidden="1" customWidth="1"/>
    <col min="14854" max="14854" width="12.5703125" customWidth="1"/>
    <col min="14855" max="14855" width="13.140625" customWidth="1"/>
    <col min="14856" max="14856" width="13.7109375" customWidth="1"/>
    <col min="14857" max="14857" width="8.5703125" customWidth="1"/>
    <col min="14858" max="14858" width="0" hidden="1" customWidth="1"/>
    <col min="14859" max="14859" width="11" customWidth="1"/>
    <col min="14860" max="14861" width="15.5703125" customWidth="1"/>
    <col min="15105" max="15105" width="11.28515625" customWidth="1"/>
    <col min="15106" max="15106" width="29.7109375" customWidth="1"/>
    <col min="15107" max="15109" width="0" hidden="1" customWidth="1"/>
    <col min="15110" max="15110" width="12.5703125" customWidth="1"/>
    <col min="15111" max="15111" width="13.140625" customWidth="1"/>
    <col min="15112" max="15112" width="13.7109375" customWidth="1"/>
    <col min="15113" max="15113" width="8.5703125" customWidth="1"/>
    <col min="15114" max="15114" width="0" hidden="1" customWidth="1"/>
    <col min="15115" max="15115" width="11" customWidth="1"/>
    <col min="15116" max="15117" width="15.5703125" customWidth="1"/>
    <col min="15361" max="15361" width="11.28515625" customWidth="1"/>
    <col min="15362" max="15362" width="29.7109375" customWidth="1"/>
    <col min="15363" max="15365" width="0" hidden="1" customWidth="1"/>
    <col min="15366" max="15366" width="12.5703125" customWidth="1"/>
    <col min="15367" max="15367" width="13.140625" customWidth="1"/>
    <col min="15368" max="15368" width="13.7109375" customWidth="1"/>
    <col min="15369" max="15369" width="8.5703125" customWidth="1"/>
    <col min="15370" max="15370" width="0" hidden="1" customWidth="1"/>
    <col min="15371" max="15371" width="11" customWidth="1"/>
    <col min="15372" max="15373" width="15.5703125" customWidth="1"/>
    <col min="15617" max="15617" width="11.28515625" customWidth="1"/>
    <col min="15618" max="15618" width="29.7109375" customWidth="1"/>
    <col min="15619" max="15621" width="0" hidden="1" customWidth="1"/>
    <col min="15622" max="15622" width="12.5703125" customWidth="1"/>
    <col min="15623" max="15623" width="13.140625" customWidth="1"/>
    <col min="15624" max="15624" width="13.7109375" customWidth="1"/>
    <col min="15625" max="15625" width="8.5703125" customWidth="1"/>
    <col min="15626" max="15626" width="0" hidden="1" customWidth="1"/>
    <col min="15627" max="15627" width="11" customWidth="1"/>
    <col min="15628" max="15629" width="15.5703125" customWidth="1"/>
    <col min="15873" max="15873" width="11.28515625" customWidth="1"/>
    <col min="15874" max="15874" width="29.7109375" customWidth="1"/>
    <col min="15875" max="15877" width="0" hidden="1" customWidth="1"/>
    <col min="15878" max="15878" width="12.5703125" customWidth="1"/>
    <col min="15879" max="15879" width="13.140625" customWidth="1"/>
    <col min="15880" max="15880" width="13.7109375" customWidth="1"/>
    <col min="15881" max="15881" width="8.5703125" customWidth="1"/>
    <col min="15882" max="15882" width="0" hidden="1" customWidth="1"/>
    <col min="15883" max="15883" width="11" customWidth="1"/>
    <col min="15884" max="15885" width="15.5703125" customWidth="1"/>
    <col min="16129" max="16129" width="11.28515625" customWidth="1"/>
    <col min="16130" max="16130" width="29.7109375" customWidth="1"/>
    <col min="16131" max="16133" width="0" hidden="1" customWidth="1"/>
    <col min="16134" max="16134" width="12.5703125" customWidth="1"/>
    <col min="16135" max="16135" width="13.140625" customWidth="1"/>
    <col min="16136" max="16136" width="13.7109375" customWidth="1"/>
    <col min="16137" max="16137" width="8.5703125" customWidth="1"/>
    <col min="16138" max="16138" width="0" hidden="1" customWidth="1"/>
    <col min="16139" max="16139" width="11" customWidth="1"/>
    <col min="16140" max="16141" width="15.5703125" customWidth="1"/>
  </cols>
  <sheetData>
    <row r="1" spans="1:13" hidden="1" x14ac:dyDescent="0.2">
      <c r="A1" s="1"/>
      <c r="B1" s="2"/>
      <c r="C1" s="3"/>
      <c r="D1" s="3"/>
      <c r="E1" s="3"/>
      <c r="F1" s="2"/>
      <c r="G1" s="4"/>
      <c r="H1" s="2"/>
      <c r="I1" s="5"/>
      <c r="J1" s="6"/>
      <c r="K1" s="7"/>
      <c r="L1" s="8"/>
      <c r="M1" s="8"/>
    </row>
    <row r="2" spans="1:13" ht="18" x14ac:dyDescent="0.25">
      <c r="A2" s="9" t="s">
        <v>202</v>
      </c>
      <c r="B2" s="10"/>
      <c r="C2" s="10"/>
      <c r="D2" s="10"/>
      <c r="E2" s="10"/>
      <c r="F2" s="11"/>
      <c r="G2" s="12"/>
      <c r="H2" s="11"/>
      <c r="I2" s="13"/>
      <c r="J2" s="14"/>
      <c r="K2" s="15"/>
      <c r="L2" s="16"/>
      <c r="M2" s="17"/>
    </row>
    <row r="3" spans="1:13" ht="18" hidden="1" x14ac:dyDescent="0.25">
      <c r="A3" s="18"/>
      <c r="B3" s="19"/>
      <c r="C3" s="19"/>
      <c r="D3" s="19"/>
      <c r="E3" s="19"/>
      <c r="F3" s="20"/>
      <c r="G3" s="21"/>
      <c r="H3" s="20"/>
      <c r="I3" s="22"/>
      <c r="J3" s="23"/>
      <c r="K3" s="24"/>
      <c r="L3" s="25"/>
      <c r="M3" s="26"/>
    </row>
    <row r="4" spans="1:13" hidden="1" x14ac:dyDescent="0.2">
      <c r="A4" s="18" t="s">
        <v>0</v>
      </c>
      <c r="B4" s="27"/>
      <c r="C4" s="27"/>
      <c r="D4" s="27"/>
      <c r="E4" s="27"/>
      <c r="F4" s="20"/>
      <c r="G4" s="21"/>
      <c r="H4" s="20"/>
      <c r="I4" s="22"/>
      <c r="J4" s="23"/>
      <c r="K4" s="24"/>
      <c r="L4" s="25"/>
      <c r="M4" s="26"/>
    </row>
    <row r="5" spans="1:13" ht="18" x14ac:dyDescent="0.25">
      <c r="A5" s="18" t="s">
        <v>1</v>
      </c>
      <c r="B5" s="19"/>
      <c r="C5" s="19"/>
      <c r="D5" s="19"/>
      <c r="E5" s="28"/>
      <c r="F5" s="20"/>
      <c r="G5" s="21"/>
      <c r="H5" s="20"/>
      <c r="I5" s="22"/>
      <c r="J5" s="23"/>
      <c r="K5" s="24"/>
      <c r="L5" s="25"/>
      <c r="M5" s="26"/>
    </row>
    <row r="6" spans="1:13" ht="18" x14ac:dyDescent="0.25">
      <c r="A6" s="29" t="s">
        <v>2</v>
      </c>
      <c r="B6" s="30"/>
      <c r="C6" s="30"/>
      <c r="D6" s="30"/>
      <c r="E6" s="30"/>
      <c r="F6" s="31"/>
      <c r="G6" s="32"/>
      <c r="H6" s="31"/>
      <c r="I6" s="33"/>
      <c r="J6" s="34"/>
      <c r="K6" s="35"/>
      <c r="L6" s="36"/>
      <c r="M6" s="37"/>
    </row>
    <row r="7" spans="1:13" hidden="1" x14ac:dyDescent="0.2">
      <c r="A7" s="38"/>
      <c r="B7" s="39"/>
      <c r="C7" s="39"/>
      <c r="D7" s="39"/>
      <c r="E7" s="39"/>
      <c r="F7" s="39"/>
      <c r="G7" s="40"/>
      <c r="H7" s="39"/>
      <c r="I7" s="41"/>
      <c r="J7" s="23"/>
      <c r="K7" s="42"/>
      <c r="L7" s="25"/>
      <c r="M7" s="8"/>
    </row>
    <row r="8" spans="1:13" x14ac:dyDescent="0.2">
      <c r="A8" s="43" t="s">
        <v>3</v>
      </c>
      <c r="B8" s="44" t="s">
        <v>4</v>
      </c>
      <c r="C8" s="45" t="s">
        <v>5</v>
      </c>
      <c r="D8" s="44" t="s">
        <v>6</v>
      </c>
      <c r="E8" s="44" t="s">
        <v>7</v>
      </c>
      <c r="F8" s="44" t="s">
        <v>8</v>
      </c>
      <c r="G8" s="46" t="s">
        <v>9</v>
      </c>
      <c r="H8" s="44" t="s">
        <v>8</v>
      </c>
      <c r="I8" s="47" t="s">
        <v>10</v>
      </c>
      <c r="J8" s="48"/>
      <c r="K8" s="49"/>
      <c r="L8" s="50"/>
      <c r="M8" s="50" t="s">
        <v>11</v>
      </c>
    </row>
    <row r="9" spans="1:13" x14ac:dyDescent="0.2">
      <c r="A9" s="43">
        <v>0</v>
      </c>
      <c r="B9" s="44"/>
      <c r="C9" s="45">
        <v>2005</v>
      </c>
      <c r="D9" s="44" t="s">
        <v>12</v>
      </c>
      <c r="E9" s="44">
        <v>2007</v>
      </c>
      <c r="F9" s="44" t="s">
        <v>13</v>
      </c>
      <c r="G9" s="46" t="s">
        <v>207</v>
      </c>
      <c r="H9" s="44" t="s">
        <v>203</v>
      </c>
      <c r="I9" s="47" t="s">
        <v>14</v>
      </c>
      <c r="J9" s="44"/>
      <c r="K9" s="51"/>
      <c r="L9" s="52"/>
      <c r="M9" s="53" t="s">
        <v>15</v>
      </c>
    </row>
    <row r="10" spans="1:13" hidden="1" x14ac:dyDescent="0.2"/>
    <row r="11" spans="1:13" ht="15.75" x14ac:dyDescent="0.25">
      <c r="A11" s="54">
        <v>600</v>
      </c>
      <c r="B11" s="61" t="s">
        <v>16</v>
      </c>
    </row>
    <row r="12" spans="1:13" hidden="1" x14ac:dyDescent="0.2"/>
    <row r="14" spans="1:13" x14ac:dyDescent="0.2">
      <c r="A14" s="62" t="s">
        <v>17</v>
      </c>
      <c r="B14" s="63" t="s">
        <v>18</v>
      </c>
      <c r="C14" s="64">
        <f t="shared" ref="C14:H14" si="0">C17+C35+C37+C42+C63+C15+C16</f>
        <v>16146</v>
      </c>
      <c r="D14" s="64">
        <f t="shared" si="0"/>
        <v>16326</v>
      </c>
      <c r="E14" s="64">
        <f t="shared" si="0"/>
        <v>16291</v>
      </c>
      <c r="F14" s="65">
        <f t="shared" ref="F14" si="1">F17+F35+F37+F42+F63+F15+F16</f>
        <v>215.07999999999998</v>
      </c>
      <c r="G14" s="65">
        <f t="shared" si="0"/>
        <v>946.98</v>
      </c>
      <c r="H14" s="65">
        <f t="shared" si="0"/>
        <v>209.69</v>
      </c>
      <c r="I14" s="57">
        <f t="shared" ref="I14:I21" si="2">H14/G14*100</f>
        <v>22.143023083908847</v>
      </c>
      <c r="J14" s="66"/>
      <c r="K14" s="65"/>
    </row>
    <row r="15" spans="1:13" x14ac:dyDescent="0.2">
      <c r="A15" s="54">
        <v>610</v>
      </c>
      <c r="B15" s="55" t="s">
        <v>19</v>
      </c>
      <c r="C15">
        <v>7760</v>
      </c>
      <c r="D15">
        <v>9100</v>
      </c>
      <c r="E15">
        <v>8800</v>
      </c>
      <c r="F15" s="55">
        <v>110.28</v>
      </c>
      <c r="G15" s="56">
        <v>515</v>
      </c>
      <c r="H15" s="55">
        <v>110.88</v>
      </c>
      <c r="I15" s="57">
        <f t="shared" si="2"/>
        <v>21.530097087378643</v>
      </c>
    </row>
    <row r="16" spans="1:13" x14ac:dyDescent="0.2">
      <c r="A16" s="54">
        <v>620</v>
      </c>
      <c r="B16" s="55" t="s">
        <v>20</v>
      </c>
      <c r="C16">
        <v>2660</v>
      </c>
      <c r="D16" s="67">
        <v>3180</v>
      </c>
      <c r="E16" s="67">
        <v>3077</v>
      </c>
      <c r="F16" s="68">
        <v>38.58</v>
      </c>
      <c r="G16" s="56">
        <v>185</v>
      </c>
      <c r="H16" s="68">
        <v>39.1</v>
      </c>
      <c r="I16" s="57">
        <f t="shared" si="2"/>
        <v>21.135135135135137</v>
      </c>
    </row>
    <row r="17" spans="1:14" x14ac:dyDescent="0.2">
      <c r="A17" s="69" t="s">
        <v>21</v>
      </c>
      <c r="B17" s="66" t="s">
        <v>22</v>
      </c>
      <c r="C17" s="70">
        <f>SUM(C18:C34)</f>
        <v>2655</v>
      </c>
      <c r="D17" s="70">
        <f>SUM(D18:D34)</f>
        <v>1934</v>
      </c>
      <c r="E17" s="70">
        <f>SUM(E18:E34)</f>
        <v>1974</v>
      </c>
      <c r="F17" s="71">
        <f>SUM(F18:F34)+F71</f>
        <v>66.22</v>
      </c>
      <c r="G17" s="71">
        <f>SUM(G18:G34)+G71</f>
        <v>246.98000000000002</v>
      </c>
      <c r="H17" s="71">
        <f>SUM(H18:H34)+H71</f>
        <v>59.71</v>
      </c>
      <c r="I17" s="57">
        <f t="shared" si="2"/>
        <v>24.17604664345291</v>
      </c>
      <c r="J17" s="66"/>
      <c r="K17" s="65"/>
    </row>
    <row r="18" spans="1:14" x14ac:dyDescent="0.2">
      <c r="A18" s="54">
        <v>631</v>
      </c>
      <c r="B18" s="55" t="s">
        <v>23</v>
      </c>
      <c r="C18">
        <v>38</v>
      </c>
      <c r="D18">
        <v>25</v>
      </c>
      <c r="E18">
        <v>30</v>
      </c>
      <c r="F18" s="55">
        <v>0.42</v>
      </c>
      <c r="G18" s="56">
        <v>1.5</v>
      </c>
      <c r="H18" s="55">
        <v>0.32</v>
      </c>
      <c r="I18" s="57">
        <f t="shared" si="2"/>
        <v>21.333333333333336</v>
      </c>
    </row>
    <row r="19" spans="1:14" x14ac:dyDescent="0.2">
      <c r="A19" s="54">
        <v>632</v>
      </c>
      <c r="B19" s="55" t="s">
        <v>24</v>
      </c>
      <c r="C19">
        <v>634</v>
      </c>
      <c r="D19">
        <v>680</v>
      </c>
      <c r="E19">
        <v>710</v>
      </c>
      <c r="F19" s="55">
        <v>24.49</v>
      </c>
      <c r="G19" s="56">
        <v>88.2</v>
      </c>
      <c r="H19" s="55">
        <v>23.21</v>
      </c>
      <c r="I19" s="57">
        <f t="shared" si="2"/>
        <v>26.315192743764172</v>
      </c>
    </row>
    <row r="20" spans="1:14" x14ac:dyDescent="0.2">
      <c r="A20" s="54">
        <v>633</v>
      </c>
      <c r="B20" s="55" t="s">
        <v>25</v>
      </c>
      <c r="C20">
        <v>487</v>
      </c>
      <c r="E20">
        <v>0</v>
      </c>
      <c r="F20" s="55">
        <v>2.99</v>
      </c>
      <c r="G20" s="56">
        <v>21.8</v>
      </c>
      <c r="H20" s="55">
        <v>5.65</v>
      </c>
      <c r="I20" s="57">
        <f t="shared" si="2"/>
        <v>25.917431192660551</v>
      </c>
    </row>
    <row r="21" spans="1:14" x14ac:dyDescent="0.2">
      <c r="A21" s="54">
        <v>634</v>
      </c>
      <c r="B21" s="55" t="s">
        <v>26</v>
      </c>
      <c r="C21">
        <v>40</v>
      </c>
      <c r="D21">
        <v>60</v>
      </c>
      <c r="E21">
        <v>70</v>
      </c>
      <c r="F21" s="55">
        <v>1.8</v>
      </c>
      <c r="G21" s="56">
        <v>9</v>
      </c>
      <c r="H21" s="55">
        <v>2.57</v>
      </c>
      <c r="I21" s="57">
        <f t="shared" si="2"/>
        <v>28.555555555555557</v>
      </c>
    </row>
    <row r="22" spans="1:14" x14ac:dyDescent="0.2">
      <c r="A22" s="54">
        <v>635</v>
      </c>
      <c r="B22" s="55" t="s">
        <v>27</v>
      </c>
      <c r="C22">
        <v>127</v>
      </c>
      <c r="E22">
        <v>0</v>
      </c>
      <c r="F22" s="55">
        <v>2.38</v>
      </c>
      <c r="G22" s="56">
        <v>11.12</v>
      </c>
      <c r="H22" s="55">
        <v>3.19</v>
      </c>
      <c r="I22" s="57">
        <v>0</v>
      </c>
    </row>
    <row r="23" spans="1:14" x14ac:dyDescent="0.2">
      <c r="A23" s="54">
        <v>637</v>
      </c>
      <c r="B23" s="55" t="s">
        <v>28</v>
      </c>
      <c r="C23">
        <v>210</v>
      </c>
      <c r="D23">
        <v>220</v>
      </c>
      <c r="E23">
        <v>220</v>
      </c>
      <c r="F23" s="55">
        <v>25.82</v>
      </c>
      <c r="G23" s="56">
        <v>111.54</v>
      </c>
      <c r="H23" s="55">
        <v>21.32</v>
      </c>
      <c r="I23" s="57">
        <f>H23/G23*100</f>
        <v>19.114219114219114</v>
      </c>
    </row>
    <row r="24" spans="1:14" x14ac:dyDescent="0.2">
      <c r="A24" s="54">
        <v>642</v>
      </c>
      <c r="B24" s="55" t="s">
        <v>29</v>
      </c>
      <c r="C24">
        <v>233</v>
      </c>
      <c r="D24">
        <v>253</v>
      </c>
      <c r="E24">
        <v>233</v>
      </c>
      <c r="F24" s="55">
        <v>8.32</v>
      </c>
      <c r="G24" s="56">
        <v>3.82</v>
      </c>
      <c r="H24" s="55">
        <v>3.45</v>
      </c>
      <c r="I24" s="57">
        <f>H24/G24*100</f>
        <v>90.314136125654457</v>
      </c>
    </row>
    <row r="25" spans="1:14" hidden="1" x14ac:dyDescent="0.2">
      <c r="I25" s="57" t="e">
        <f>H25/G25*100</f>
        <v>#DIV/0!</v>
      </c>
    </row>
    <row r="26" spans="1:14" hidden="1" x14ac:dyDescent="0.2">
      <c r="C26">
        <v>82</v>
      </c>
      <c r="D26">
        <v>100</v>
      </c>
      <c r="E26">
        <v>100</v>
      </c>
      <c r="I26" s="57" t="e">
        <f>H26/G26*100</f>
        <v>#DIV/0!</v>
      </c>
    </row>
    <row r="27" spans="1:14" hidden="1" x14ac:dyDescent="0.2">
      <c r="C27">
        <v>241</v>
      </c>
      <c r="D27">
        <v>135</v>
      </c>
      <c r="E27">
        <v>50</v>
      </c>
      <c r="I27" s="57" t="e">
        <f>H27/G27*100</f>
        <v>#DIV/0!</v>
      </c>
      <c r="K27" s="72"/>
      <c r="L27" s="73"/>
      <c r="M27" s="73" t="s">
        <v>30</v>
      </c>
    </row>
    <row r="28" spans="1:14" hidden="1" x14ac:dyDescent="0.2">
      <c r="I28" s="57">
        <v>0</v>
      </c>
      <c r="M28" s="73"/>
    </row>
    <row r="29" spans="1:14" hidden="1" x14ac:dyDescent="0.2">
      <c r="C29">
        <v>374</v>
      </c>
      <c r="D29">
        <v>338</v>
      </c>
      <c r="E29">
        <v>356</v>
      </c>
      <c r="I29" s="57" t="e">
        <f t="shared" ref="I29:I39" si="3">H29/G29*100</f>
        <v>#DIV/0!</v>
      </c>
      <c r="M29" s="73" t="s">
        <v>31</v>
      </c>
      <c r="N29" s="74"/>
    </row>
    <row r="30" spans="1:14" hidden="1" x14ac:dyDescent="0.2">
      <c r="C30">
        <v>115</v>
      </c>
      <c r="D30">
        <v>60</v>
      </c>
      <c r="E30">
        <v>80</v>
      </c>
      <c r="I30" s="57" t="e">
        <f t="shared" si="3"/>
        <v>#DIV/0!</v>
      </c>
    </row>
    <row r="31" spans="1:14" hidden="1" x14ac:dyDescent="0.2">
      <c r="I31" s="57" t="e">
        <f t="shared" si="3"/>
        <v>#DIV/0!</v>
      </c>
    </row>
    <row r="32" spans="1:14" hidden="1" x14ac:dyDescent="0.2">
      <c r="C32">
        <v>74</v>
      </c>
      <c r="D32">
        <v>60</v>
      </c>
      <c r="E32">
        <v>70</v>
      </c>
      <c r="I32" s="57" t="e">
        <f t="shared" si="3"/>
        <v>#DIV/0!</v>
      </c>
      <c r="M32" s="73" t="s">
        <v>32</v>
      </c>
    </row>
    <row r="33" spans="1:13" hidden="1" x14ac:dyDescent="0.2">
      <c r="D33">
        <v>3</v>
      </c>
      <c r="E33">
        <v>5</v>
      </c>
      <c r="I33" s="57" t="e">
        <f t="shared" si="3"/>
        <v>#DIV/0!</v>
      </c>
      <c r="K33" s="72"/>
      <c r="L33" s="73"/>
      <c r="M33" s="73"/>
    </row>
    <row r="34" spans="1:13" hidden="1" x14ac:dyDescent="0.2">
      <c r="C34">
        <v>0</v>
      </c>
      <c r="D34" t="s">
        <v>15</v>
      </c>
      <c r="E34">
        <v>50</v>
      </c>
      <c r="I34" s="57" t="e">
        <f t="shared" si="3"/>
        <v>#DIV/0!</v>
      </c>
    </row>
    <row r="35" spans="1:13" hidden="1" x14ac:dyDescent="0.2">
      <c r="A35" s="69"/>
      <c r="B35" s="66"/>
      <c r="C35" s="70">
        <v>227</v>
      </c>
      <c r="D35" s="70">
        <v>281</v>
      </c>
      <c r="E35">
        <v>260</v>
      </c>
      <c r="F35" s="66"/>
      <c r="G35" s="71"/>
      <c r="H35" s="66"/>
      <c r="I35" s="57" t="e">
        <f t="shared" si="3"/>
        <v>#DIV/0!</v>
      </c>
      <c r="K35" s="75"/>
      <c r="L35" s="76"/>
      <c r="M35" s="73" t="s">
        <v>33</v>
      </c>
    </row>
    <row r="36" spans="1:13" hidden="1" x14ac:dyDescent="0.2">
      <c r="C36">
        <v>42</v>
      </c>
      <c r="D36">
        <v>80</v>
      </c>
      <c r="E36">
        <v>60</v>
      </c>
      <c r="I36" s="57" t="e">
        <f t="shared" si="3"/>
        <v>#DIV/0!</v>
      </c>
    </row>
    <row r="37" spans="1:13" hidden="1" x14ac:dyDescent="0.2">
      <c r="A37" s="69"/>
      <c r="B37" s="66"/>
      <c r="C37" s="70">
        <v>200</v>
      </c>
      <c r="D37" s="70">
        <v>130</v>
      </c>
      <c r="E37" s="70">
        <v>360</v>
      </c>
      <c r="F37" s="66"/>
      <c r="G37" s="71"/>
      <c r="H37" s="66"/>
      <c r="I37" s="57" t="e">
        <f t="shared" si="3"/>
        <v>#DIV/0!</v>
      </c>
      <c r="K37" s="75"/>
      <c r="L37" s="76"/>
      <c r="M37" s="73" t="s">
        <v>34</v>
      </c>
    </row>
    <row r="38" spans="1:13" hidden="1" x14ac:dyDescent="0.2">
      <c r="A38" s="43"/>
      <c r="B38" s="44"/>
      <c r="C38" s="45" t="s">
        <v>5</v>
      </c>
      <c r="D38" s="44" t="s">
        <v>6</v>
      </c>
      <c r="E38" s="44" t="s">
        <v>7</v>
      </c>
      <c r="F38" s="44"/>
      <c r="G38" s="46"/>
      <c r="H38" s="44"/>
      <c r="I38" s="57" t="e">
        <f t="shared" si="3"/>
        <v>#DIV/0!</v>
      </c>
      <c r="K38" s="72"/>
      <c r="L38" s="73"/>
      <c r="M38" s="73"/>
    </row>
    <row r="39" spans="1:13" hidden="1" x14ac:dyDescent="0.2">
      <c r="A39" s="43"/>
      <c r="B39" s="44"/>
      <c r="C39" s="45">
        <v>2005</v>
      </c>
      <c r="D39" s="44">
        <v>2006</v>
      </c>
      <c r="E39" s="44">
        <v>2007</v>
      </c>
      <c r="F39" s="44"/>
      <c r="G39" s="46"/>
      <c r="H39" s="44"/>
      <c r="I39" s="57" t="e">
        <f t="shared" si="3"/>
        <v>#DIV/0!</v>
      </c>
      <c r="K39" s="72"/>
      <c r="L39" s="73"/>
      <c r="M39" s="73"/>
    </row>
    <row r="40" spans="1:13" hidden="1" x14ac:dyDescent="0.2">
      <c r="A40" s="43"/>
      <c r="B40" s="44"/>
      <c r="C40" s="45" t="s">
        <v>5</v>
      </c>
      <c r="D40" s="44" t="s">
        <v>6</v>
      </c>
      <c r="E40" s="44" t="s">
        <v>7</v>
      </c>
      <c r="F40" s="44"/>
      <c r="G40" s="46"/>
      <c r="H40" s="44"/>
      <c r="I40" s="47" t="s">
        <v>10</v>
      </c>
      <c r="J40" s="48"/>
      <c r="K40" s="49"/>
      <c r="L40" s="77"/>
      <c r="M40" s="73" t="s">
        <v>11</v>
      </c>
    </row>
    <row r="41" spans="1:13" hidden="1" x14ac:dyDescent="0.2">
      <c r="A41" s="43"/>
      <c r="B41" s="44"/>
      <c r="C41" s="45">
        <v>2005</v>
      </c>
      <c r="D41" s="44" t="s">
        <v>12</v>
      </c>
      <c r="E41" s="44">
        <v>2007</v>
      </c>
      <c r="F41" s="44"/>
      <c r="G41" s="46"/>
      <c r="H41" s="44"/>
      <c r="I41" s="47" t="s">
        <v>14</v>
      </c>
      <c r="J41" s="44"/>
      <c r="K41" s="51"/>
      <c r="L41" s="76"/>
      <c r="M41" s="73" t="s">
        <v>15</v>
      </c>
    </row>
    <row r="42" spans="1:13" hidden="1" x14ac:dyDescent="0.2">
      <c r="A42" s="69"/>
      <c r="B42" s="66"/>
      <c r="C42" s="70">
        <f>SUM(C43:C46)+SUM(C49:C60)</f>
        <v>2590</v>
      </c>
      <c r="D42" s="70">
        <f>SUM(D43:D46)+SUM(D49:D60)</f>
        <v>1651</v>
      </c>
      <c r="E42" s="70">
        <f>SUM(E43:E46)+SUM(E49:E60)</f>
        <v>1755</v>
      </c>
      <c r="F42" s="71"/>
      <c r="G42" s="65"/>
      <c r="H42" s="71"/>
      <c r="I42" s="57" t="e">
        <f>H42/G42*100</f>
        <v>#DIV/0!</v>
      </c>
      <c r="J42" s="71"/>
      <c r="K42" s="65"/>
      <c r="L42" s="76"/>
    </row>
    <row r="43" spans="1:13" hidden="1" x14ac:dyDescent="0.2">
      <c r="C43" s="67">
        <v>1179</v>
      </c>
      <c r="D43">
        <v>146</v>
      </c>
      <c r="E43">
        <v>150</v>
      </c>
      <c r="I43" s="57" t="e">
        <f>H43/G43*100</f>
        <v>#DIV/0!</v>
      </c>
      <c r="M43" s="60" t="s">
        <v>15</v>
      </c>
    </row>
    <row r="44" spans="1:13" hidden="1" x14ac:dyDescent="0.2">
      <c r="B44" s="68"/>
      <c r="C44" s="67">
        <v>0</v>
      </c>
      <c r="D44" s="67">
        <v>5</v>
      </c>
      <c r="E44" s="67">
        <v>5</v>
      </c>
      <c r="F44" s="68"/>
      <c r="H44" s="68"/>
      <c r="I44" s="57">
        <v>0</v>
      </c>
      <c r="M44" s="60" t="s">
        <v>15</v>
      </c>
    </row>
    <row r="45" spans="1:13" hidden="1" x14ac:dyDescent="0.2">
      <c r="B45" s="68"/>
      <c r="C45" s="67">
        <v>30</v>
      </c>
      <c r="D45" s="67">
        <v>30</v>
      </c>
      <c r="E45" s="67">
        <v>30</v>
      </c>
      <c r="F45" s="68"/>
      <c r="H45" s="68"/>
      <c r="I45" s="57" t="e">
        <f t="shared" ref="I45:I59" si="4">H45/G45*100</f>
        <v>#DIV/0!</v>
      </c>
    </row>
    <row r="46" spans="1:13" hidden="1" x14ac:dyDescent="0.2">
      <c r="C46" s="67">
        <v>39</v>
      </c>
      <c r="D46">
        <v>30</v>
      </c>
      <c r="E46" s="67">
        <v>40</v>
      </c>
      <c r="F46" s="78"/>
      <c r="H46" s="78"/>
      <c r="I46" s="57" t="e">
        <f t="shared" si="4"/>
        <v>#DIV/0!</v>
      </c>
      <c r="M46" s="73" t="s">
        <v>35</v>
      </c>
    </row>
    <row r="47" spans="1:13" hidden="1" x14ac:dyDescent="0.2">
      <c r="A47" s="43"/>
      <c r="B47" s="44"/>
      <c r="C47" s="45"/>
      <c r="D47" s="44"/>
      <c r="E47" s="44"/>
      <c r="F47" s="44"/>
      <c r="G47" s="46"/>
      <c r="H47" s="44"/>
      <c r="I47" s="57" t="e">
        <f t="shared" si="4"/>
        <v>#DIV/0!</v>
      </c>
      <c r="K47" s="72"/>
      <c r="L47" s="73"/>
      <c r="M47" s="73"/>
    </row>
    <row r="48" spans="1:13" hidden="1" x14ac:dyDescent="0.2">
      <c r="A48" s="43"/>
      <c r="B48" s="44"/>
      <c r="C48" s="45"/>
      <c r="D48" s="44"/>
      <c r="E48" s="44"/>
      <c r="F48" s="44"/>
      <c r="G48" s="46"/>
      <c r="H48" s="44"/>
      <c r="I48" s="57" t="e">
        <f t="shared" si="4"/>
        <v>#DIV/0!</v>
      </c>
      <c r="K48" s="72"/>
      <c r="L48" s="73"/>
      <c r="M48" s="73"/>
    </row>
    <row r="49" spans="1:13" hidden="1" x14ac:dyDescent="0.2">
      <c r="C49" s="67">
        <v>95</v>
      </c>
      <c r="D49">
        <v>150</v>
      </c>
      <c r="E49">
        <v>150</v>
      </c>
      <c r="F49" s="78"/>
      <c r="H49" s="78"/>
      <c r="I49" s="57" t="e">
        <f t="shared" si="4"/>
        <v>#DIV/0!</v>
      </c>
      <c r="M49" s="60" t="s">
        <v>36</v>
      </c>
    </row>
    <row r="50" spans="1:13" hidden="1" x14ac:dyDescent="0.2">
      <c r="C50" s="67"/>
      <c r="F50" s="78"/>
      <c r="H50" s="78"/>
      <c r="I50" s="57" t="e">
        <f t="shared" si="4"/>
        <v>#DIV/0!</v>
      </c>
    </row>
    <row r="51" spans="1:13" hidden="1" x14ac:dyDescent="0.2">
      <c r="C51" s="67"/>
      <c r="F51" s="78"/>
      <c r="H51" s="78"/>
      <c r="I51" s="57" t="e">
        <f t="shared" si="4"/>
        <v>#DIV/0!</v>
      </c>
    </row>
    <row r="52" spans="1:13" hidden="1" x14ac:dyDescent="0.2">
      <c r="C52" s="67"/>
      <c r="F52" s="78"/>
      <c r="H52" s="78"/>
      <c r="I52" s="57" t="e">
        <f t="shared" si="4"/>
        <v>#DIV/0!</v>
      </c>
    </row>
    <row r="53" spans="1:13" hidden="1" x14ac:dyDescent="0.2">
      <c r="C53" s="67">
        <v>15</v>
      </c>
      <c r="D53">
        <v>20</v>
      </c>
      <c r="E53">
        <v>20</v>
      </c>
      <c r="F53" s="78"/>
      <c r="H53" s="78"/>
      <c r="I53" s="57" t="e">
        <f t="shared" si="4"/>
        <v>#DIV/0!</v>
      </c>
    </row>
    <row r="54" spans="1:13" hidden="1" x14ac:dyDescent="0.2">
      <c r="C54" s="67">
        <v>235</v>
      </c>
      <c r="D54">
        <v>170</v>
      </c>
      <c r="E54">
        <v>200</v>
      </c>
      <c r="F54" s="78"/>
      <c r="H54" s="78"/>
      <c r="I54" s="57" t="e">
        <f t="shared" si="4"/>
        <v>#DIV/0!</v>
      </c>
      <c r="M54" s="73" t="s">
        <v>37</v>
      </c>
    </row>
    <row r="55" spans="1:13" hidden="1" x14ac:dyDescent="0.2">
      <c r="C55" s="67">
        <v>344</v>
      </c>
      <c r="D55">
        <v>420</v>
      </c>
      <c r="E55">
        <v>420</v>
      </c>
      <c r="F55" s="78"/>
      <c r="H55" s="78"/>
      <c r="I55" s="57" t="e">
        <f t="shared" si="4"/>
        <v>#DIV/0!</v>
      </c>
    </row>
    <row r="56" spans="1:13" hidden="1" x14ac:dyDescent="0.2">
      <c r="C56" s="67">
        <v>148</v>
      </c>
      <c r="D56">
        <v>250</v>
      </c>
      <c r="E56">
        <v>250</v>
      </c>
      <c r="F56" s="78"/>
      <c r="H56" s="78"/>
      <c r="I56" s="57" t="e">
        <f t="shared" si="4"/>
        <v>#DIV/0!</v>
      </c>
    </row>
    <row r="57" spans="1:13" hidden="1" x14ac:dyDescent="0.2">
      <c r="C57" s="67">
        <v>129</v>
      </c>
      <c r="D57">
        <v>120</v>
      </c>
      <c r="E57">
        <v>130</v>
      </c>
      <c r="F57" s="78"/>
      <c r="H57" s="78"/>
      <c r="I57" s="57" t="e">
        <f t="shared" si="4"/>
        <v>#DIV/0!</v>
      </c>
    </row>
    <row r="58" spans="1:13" hidden="1" x14ac:dyDescent="0.2">
      <c r="C58" s="67">
        <v>143</v>
      </c>
      <c r="D58">
        <v>110</v>
      </c>
      <c r="E58">
        <v>160</v>
      </c>
      <c r="F58" s="78"/>
      <c r="H58" s="78"/>
      <c r="I58" s="57" t="e">
        <f t="shared" si="4"/>
        <v>#DIV/0!</v>
      </c>
    </row>
    <row r="59" spans="1:13" hidden="1" x14ac:dyDescent="0.2">
      <c r="C59" s="67">
        <v>224</v>
      </c>
      <c r="D59">
        <v>200</v>
      </c>
      <c r="E59">
        <v>200</v>
      </c>
      <c r="F59" s="78"/>
      <c r="H59" s="78"/>
      <c r="I59" s="57" t="e">
        <f t="shared" si="4"/>
        <v>#DIV/0!</v>
      </c>
      <c r="M59" s="60" t="s">
        <v>38</v>
      </c>
    </row>
    <row r="60" spans="1:13" hidden="1" x14ac:dyDescent="0.2">
      <c r="C60" s="67">
        <v>9</v>
      </c>
      <c r="F60" s="78"/>
      <c r="H60" s="78"/>
      <c r="I60" s="57">
        <v>0</v>
      </c>
    </row>
    <row r="61" spans="1:13" hidden="1" x14ac:dyDescent="0.2">
      <c r="A61" s="43"/>
      <c r="B61" s="44"/>
      <c r="C61" s="45"/>
      <c r="D61" s="44"/>
      <c r="E61" s="44"/>
      <c r="F61" s="44"/>
      <c r="G61" s="46"/>
      <c r="H61" s="44"/>
      <c r="I61" s="47" t="s">
        <v>10</v>
      </c>
      <c r="K61" s="79"/>
    </row>
    <row r="62" spans="1:13" hidden="1" x14ac:dyDescent="0.2">
      <c r="A62" s="43"/>
      <c r="B62" s="44"/>
      <c r="C62" s="45"/>
      <c r="D62" s="44"/>
      <c r="E62" s="44"/>
      <c r="F62" s="44"/>
      <c r="G62" s="46"/>
      <c r="H62" s="44"/>
      <c r="I62" s="47" t="s">
        <v>14</v>
      </c>
      <c r="K62" s="80"/>
    </row>
    <row r="63" spans="1:13" hidden="1" x14ac:dyDescent="0.2">
      <c r="A63" s="69"/>
      <c r="B63" s="66"/>
      <c r="C63" s="70">
        <v>54</v>
      </c>
      <c r="D63" s="70">
        <v>50</v>
      </c>
      <c r="E63">
        <v>65</v>
      </c>
      <c r="F63" s="66"/>
      <c r="G63" s="71"/>
      <c r="H63" s="66"/>
      <c r="I63" s="57" t="e">
        <f>H63/G63*100</f>
        <v>#DIV/0!</v>
      </c>
      <c r="J63" s="76"/>
      <c r="K63" s="75"/>
      <c r="L63" s="76"/>
      <c r="M63" s="60">
        <v>0</v>
      </c>
    </row>
    <row r="64" spans="1:13" hidden="1" x14ac:dyDescent="0.2">
      <c r="C64" s="67">
        <v>49</v>
      </c>
      <c r="D64">
        <v>50</v>
      </c>
      <c r="E64">
        <v>60</v>
      </c>
      <c r="F64" s="78"/>
      <c r="H64" s="78"/>
      <c r="I64" s="57" t="e">
        <f>H64/G64*100</f>
        <v>#DIV/0!</v>
      </c>
    </row>
    <row r="65" spans="1:12" hidden="1" x14ac:dyDescent="0.2">
      <c r="C65" s="67">
        <v>5</v>
      </c>
      <c r="E65">
        <v>5</v>
      </c>
      <c r="F65" s="78"/>
      <c r="H65" s="78"/>
      <c r="I65" s="57" t="e">
        <f>H65/G65*100</f>
        <v>#DIV/0!</v>
      </c>
    </row>
    <row r="66" spans="1:12" hidden="1" x14ac:dyDescent="0.2">
      <c r="A66" s="43"/>
      <c r="B66" s="44"/>
      <c r="C66" s="45"/>
      <c r="D66" s="44"/>
      <c r="E66" s="44"/>
      <c r="F66" s="44"/>
      <c r="G66" s="46"/>
      <c r="H66" s="44"/>
      <c r="I66" s="47"/>
    </row>
    <row r="67" spans="1:12" hidden="1" x14ac:dyDescent="0.2">
      <c r="A67" s="43"/>
      <c r="B67" s="44"/>
      <c r="C67" s="45"/>
      <c r="D67" s="44"/>
      <c r="E67" s="44"/>
      <c r="F67" s="44"/>
      <c r="G67" s="46"/>
      <c r="H67" s="44"/>
      <c r="I67" s="47"/>
    </row>
    <row r="68" spans="1:12" hidden="1" x14ac:dyDescent="0.2"/>
    <row r="69" spans="1:12" hidden="1" x14ac:dyDescent="0.2"/>
    <row r="70" spans="1:12" hidden="1" x14ac:dyDescent="0.2">
      <c r="I70" s="57">
        <v>0</v>
      </c>
    </row>
    <row r="71" spans="1:12" x14ac:dyDescent="0.2">
      <c r="A71" s="54">
        <v>651</v>
      </c>
      <c r="B71" s="55" t="s">
        <v>39</v>
      </c>
      <c r="F71" s="55">
        <v>0</v>
      </c>
      <c r="G71" s="56">
        <v>0</v>
      </c>
      <c r="H71" s="55">
        <v>0</v>
      </c>
      <c r="I71" s="57">
        <v>0</v>
      </c>
    </row>
    <row r="72" spans="1:12" x14ac:dyDescent="0.2">
      <c r="A72" s="62" t="s">
        <v>40</v>
      </c>
      <c r="B72" s="63" t="s">
        <v>41</v>
      </c>
      <c r="C72" s="64">
        <f>SUM(C73:C74)</f>
        <v>96</v>
      </c>
      <c r="D72" s="64">
        <f>SUM(D73:D74)</f>
        <v>95</v>
      </c>
      <c r="E72" s="64">
        <f>SUM(E73:E74)</f>
        <v>115</v>
      </c>
      <c r="F72" s="71">
        <v>0.83</v>
      </c>
      <c r="G72" s="71">
        <v>6.8</v>
      </c>
      <c r="H72" s="71">
        <v>1.06</v>
      </c>
      <c r="I72" s="57">
        <f>H72/G72*100</f>
        <v>15.588235294117647</v>
      </c>
      <c r="J72" s="71"/>
      <c r="K72" s="65"/>
      <c r="L72" s="76"/>
    </row>
    <row r="73" spans="1:12" x14ac:dyDescent="0.2">
      <c r="A73" s="54">
        <v>637</v>
      </c>
      <c r="B73" s="55" t="s">
        <v>42</v>
      </c>
      <c r="C73" s="67">
        <v>15</v>
      </c>
      <c r="D73">
        <v>15</v>
      </c>
      <c r="E73">
        <v>15</v>
      </c>
      <c r="F73" s="55">
        <v>0.83</v>
      </c>
      <c r="G73" s="56">
        <v>6.8</v>
      </c>
      <c r="H73" s="55">
        <v>1.06</v>
      </c>
      <c r="I73" s="57">
        <f>H73/G73*100</f>
        <v>15.588235294117647</v>
      </c>
    </row>
    <row r="74" spans="1:12" hidden="1" x14ac:dyDescent="0.2">
      <c r="C74" s="67">
        <v>81</v>
      </c>
      <c r="D74">
        <v>80</v>
      </c>
      <c r="E74">
        <v>100</v>
      </c>
      <c r="I74" s="57" t="e">
        <f>H74/G74*100</f>
        <v>#DIV/0!</v>
      </c>
    </row>
    <row r="75" spans="1:12" hidden="1" x14ac:dyDescent="0.2">
      <c r="I75" s="57" t="s">
        <v>15</v>
      </c>
    </row>
    <row r="76" spans="1:12" x14ac:dyDescent="0.2">
      <c r="A76" s="62" t="s">
        <v>43</v>
      </c>
      <c r="B76" s="63" t="s">
        <v>44</v>
      </c>
      <c r="C76" s="64">
        <f t="shared" ref="C76:H76" si="5">SUM(C77:C79)</f>
        <v>275</v>
      </c>
      <c r="D76" s="64">
        <f t="shared" si="5"/>
        <v>294</v>
      </c>
      <c r="E76" s="64">
        <f t="shared" si="5"/>
        <v>285</v>
      </c>
      <c r="F76" s="71">
        <f t="shared" ref="F76" si="6">SUM(F77:F79)</f>
        <v>12.49</v>
      </c>
      <c r="G76" s="71">
        <f t="shared" si="5"/>
        <v>17.399999999999999</v>
      </c>
      <c r="H76" s="71">
        <f t="shared" si="5"/>
        <v>3.91</v>
      </c>
      <c r="I76" s="57">
        <f>H76/G76*100</f>
        <v>22.471264367816094</v>
      </c>
      <c r="J76" s="71"/>
      <c r="K76" s="75"/>
      <c r="L76" s="76"/>
    </row>
    <row r="77" spans="1:12" x14ac:dyDescent="0.2">
      <c r="A77" s="54">
        <v>610</v>
      </c>
      <c r="B77" s="55" t="s">
        <v>45</v>
      </c>
      <c r="C77">
        <v>195</v>
      </c>
      <c r="D77">
        <v>230</v>
      </c>
      <c r="E77">
        <v>204</v>
      </c>
      <c r="F77" s="55">
        <v>8.4700000000000006</v>
      </c>
      <c r="G77" s="56">
        <v>12.7</v>
      </c>
      <c r="H77" s="55">
        <v>2.75</v>
      </c>
      <c r="I77" s="57">
        <f>H77/G77*100</f>
        <v>21.653543307086615</v>
      </c>
    </row>
    <row r="78" spans="1:12" x14ac:dyDescent="0.2">
      <c r="A78" s="54">
        <v>620</v>
      </c>
      <c r="B78" s="55" t="s">
        <v>46</v>
      </c>
      <c r="C78">
        <v>72</v>
      </c>
      <c r="D78">
        <v>54</v>
      </c>
      <c r="E78">
        <v>71</v>
      </c>
      <c r="F78" s="55">
        <v>4.0199999999999996</v>
      </c>
      <c r="G78" s="56">
        <v>4.5999999999999996</v>
      </c>
      <c r="H78" s="55">
        <v>1.1599999999999999</v>
      </c>
      <c r="I78" s="57">
        <f>H78/G78*100</f>
        <v>25.217391304347824</v>
      </c>
    </row>
    <row r="79" spans="1:12" x14ac:dyDescent="0.2">
      <c r="A79" s="54">
        <v>633</v>
      </c>
      <c r="B79" s="55" t="s">
        <v>25</v>
      </c>
      <c r="C79">
        <v>8</v>
      </c>
      <c r="D79">
        <v>10</v>
      </c>
      <c r="E79">
        <v>10</v>
      </c>
      <c r="F79" s="55">
        <v>0</v>
      </c>
      <c r="G79" s="56">
        <v>0.1</v>
      </c>
      <c r="H79" s="55">
        <v>0</v>
      </c>
      <c r="I79" s="57">
        <f>H79/G79*100</f>
        <v>0</v>
      </c>
    </row>
    <row r="80" spans="1:12" hidden="1" x14ac:dyDescent="0.2">
      <c r="I80" s="57" t="s">
        <v>15</v>
      </c>
    </row>
    <row r="81" spans="1:12" x14ac:dyDescent="0.2">
      <c r="A81" s="62" t="s">
        <v>47</v>
      </c>
      <c r="B81" s="63" t="s">
        <v>48</v>
      </c>
      <c r="C81" s="81">
        <f>SUM(C88:C93)+C82+C83</f>
        <v>137</v>
      </c>
      <c r="D81" s="81">
        <f>SUM(D88:D93)+D82+D83</f>
        <v>132</v>
      </c>
      <c r="E81" s="81">
        <f>SUM(E88:E93)+E82+E83</f>
        <v>0</v>
      </c>
      <c r="F81" s="71">
        <v>0</v>
      </c>
      <c r="G81" s="65">
        <v>3</v>
      </c>
      <c r="H81" s="71">
        <v>0</v>
      </c>
      <c r="I81" s="57">
        <f>H81/G81*100</f>
        <v>0</v>
      </c>
      <c r="J81" s="71"/>
      <c r="K81" s="75"/>
      <c r="L81" s="76"/>
    </row>
    <row r="82" spans="1:12" hidden="1" x14ac:dyDescent="0.2">
      <c r="A82" s="62">
        <v>631001</v>
      </c>
      <c r="B82" s="68" t="s">
        <v>49</v>
      </c>
      <c r="C82" s="67">
        <v>13</v>
      </c>
      <c r="D82" s="64"/>
      <c r="E82" s="64"/>
      <c r="F82" s="63"/>
      <c r="G82" s="71"/>
      <c r="H82" s="63"/>
      <c r="I82" s="57" t="s">
        <v>15</v>
      </c>
    </row>
    <row r="83" spans="1:12" hidden="1" x14ac:dyDescent="0.2">
      <c r="A83" s="82">
        <v>632003</v>
      </c>
      <c r="B83" s="68" t="s">
        <v>50</v>
      </c>
      <c r="C83" s="67">
        <v>2</v>
      </c>
      <c r="D83" s="64">
        <v>3</v>
      </c>
      <c r="E83" s="64"/>
      <c r="F83" s="63"/>
      <c r="G83" s="71"/>
      <c r="H83" s="63"/>
      <c r="I83" s="57" t="s">
        <v>15</v>
      </c>
    </row>
    <row r="84" spans="1:12" hidden="1" x14ac:dyDescent="0.2">
      <c r="A84" s="43" t="s">
        <v>3</v>
      </c>
      <c r="B84" s="44" t="s">
        <v>4</v>
      </c>
      <c r="C84" s="45" t="s">
        <v>5</v>
      </c>
      <c r="D84" s="44" t="s">
        <v>6</v>
      </c>
      <c r="E84" s="44" t="s">
        <v>7</v>
      </c>
      <c r="F84" s="44"/>
      <c r="G84" s="46"/>
      <c r="H84" s="44"/>
      <c r="I84" s="57" t="e">
        <f>H84/G84*100</f>
        <v>#DIV/0!</v>
      </c>
    </row>
    <row r="85" spans="1:12" hidden="1" x14ac:dyDescent="0.2">
      <c r="A85" s="43" t="s">
        <v>51</v>
      </c>
      <c r="B85" s="44"/>
      <c r="C85" s="45">
        <v>2005</v>
      </c>
      <c r="D85" s="44">
        <v>2006</v>
      </c>
      <c r="E85" s="44">
        <v>2007</v>
      </c>
      <c r="F85" s="44"/>
      <c r="G85" s="46"/>
      <c r="H85" s="44"/>
      <c r="I85" s="57" t="e">
        <f>H85/G85*100</f>
        <v>#DIV/0!</v>
      </c>
    </row>
    <row r="86" spans="1:12" hidden="1" x14ac:dyDescent="0.2">
      <c r="A86" s="43" t="s">
        <v>3</v>
      </c>
      <c r="B86" s="44" t="s">
        <v>4</v>
      </c>
      <c r="C86" s="45" t="s">
        <v>5</v>
      </c>
      <c r="D86" s="44" t="s">
        <v>6</v>
      </c>
      <c r="E86" s="44" t="s">
        <v>7</v>
      </c>
      <c r="F86" s="44"/>
      <c r="G86" s="46"/>
      <c r="H86" s="44"/>
      <c r="I86" s="47" t="s">
        <v>10</v>
      </c>
      <c r="J86" s="48"/>
      <c r="K86" s="49"/>
      <c r="L86" s="77"/>
    </row>
    <row r="87" spans="1:12" hidden="1" x14ac:dyDescent="0.2">
      <c r="A87" s="43" t="s">
        <v>51</v>
      </c>
      <c r="B87" s="44"/>
      <c r="C87" s="45">
        <v>2005</v>
      </c>
      <c r="D87" s="44" t="s">
        <v>12</v>
      </c>
      <c r="E87" s="44">
        <v>2007</v>
      </c>
      <c r="F87" s="44"/>
      <c r="G87" s="46"/>
      <c r="H87" s="44"/>
      <c r="I87" s="47" t="s">
        <v>14</v>
      </c>
      <c r="J87" s="44"/>
      <c r="K87" s="51"/>
      <c r="L87" s="76"/>
    </row>
    <row r="88" spans="1:12" hidden="1" x14ac:dyDescent="0.2">
      <c r="A88" s="54">
        <v>633006</v>
      </c>
      <c r="B88" s="55" t="s">
        <v>52</v>
      </c>
      <c r="C88">
        <v>18</v>
      </c>
      <c r="D88">
        <v>20</v>
      </c>
      <c r="I88" s="57" t="s">
        <v>15</v>
      </c>
    </row>
    <row r="89" spans="1:12" x14ac:dyDescent="0.2">
      <c r="A89" s="54">
        <v>637</v>
      </c>
      <c r="B89" s="55" t="s">
        <v>42</v>
      </c>
      <c r="C89">
        <v>10</v>
      </c>
      <c r="D89">
        <v>10</v>
      </c>
      <c r="F89" s="55">
        <v>0</v>
      </c>
      <c r="G89" s="56">
        <v>3</v>
      </c>
      <c r="H89" s="55">
        <v>0</v>
      </c>
    </row>
    <row r="90" spans="1:12" hidden="1" x14ac:dyDescent="0.2">
      <c r="A90" s="54">
        <v>633016</v>
      </c>
      <c r="B90" s="55" t="s">
        <v>53</v>
      </c>
      <c r="C90">
        <v>5</v>
      </c>
      <c r="I90" s="57" t="s">
        <v>15</v>
      </c>
    </row>
    <row r="91" spans="1:12" hidden="1" x14ac:dyDescent="0.2">
      <c r="A91" s="54">
        <v>634001</v>
      </c>
      <c r="B91" s="55" t="s">
        <v>54</v>
      </c>
      <c r="C91">
        <v>7</v>
      </c>
      <c r="I91" s="57" t="s">
        <v>15</v>
      </c>
    </row>
    <row r="92" spans="1:12" hidden="1" x14ac:dyDescent="0.2">
      <c r="A92" s="54">
        <v>636001</v>
      </c>
      <c r="B92" s="55" t="s">
        <v>55</v>
      </c>
      <c r="C92">
        <v>6</v>
      </c>
      <c r="D92">
        <v>5</v>
      </c>
      <c r="I92" s="57" t="s">
        <v>15</v>
      </c>
    </row>
    <row r="93" spans="1:12" hidden="1" x14ac:dyDescent="0.2">
      <c r="A93" s="54">
        <v>637</v>
      </c>
      <c r="B93" s="55" t="s">
        <v>56</v>
      </c>
      <c r="C93">
        <v>76</v>
      </c>
      <c r="D93">
        <v>94</v>
      </c>
      <c r="I93" s="57" t="s">
        <v>15</v>
      </c>
    </row>
    <row r="94" spans="1:12" hidden="1" x14ac:dyDescent="0.2"/>
    <row r="95" spans="1:12" x14ac:dyDescent="0.2">
      <c r="A95" s="62" t="s">
        <v>57</v>
      </c>
      <c r="B95" s="63" t="s">
        <v>58</v>
      </c>
      <c r="C95" s="64">
        <v>1054</v>
      </c>
      <c r="D95" s="64">
        <v>480</v>
      </c>
      <c r="E95" s="64">
        <v>700</v>
      </c>
      <c r="F95" s="71">
        <v>3.05</v>
      </c>
      <c r="G95" s="71">
        <v>11.42</v>
      </c>
      <c r="H95" s="71">
        <v>3.42</v>
      </c>
      <c r="I95" s="57">
        <f>H95/G95*100</f>
        <v>29.947460595446586</v>
      </c>
      <c r="K95" s="75"/>
      <c r="L95" s="76"/>
    </row>
    <row r="96" spans="1:12" x14ac:dyDescent="0.2">
      <c r="A96" s="54">
        <v>651</v>
      </c>
      <c r="B96" s="55" t="s">
        <v>59</v>
      </c>
      <c r="C96">
        <v>1054</v>
      </c>
      <c r="D96">
        <v>480</v>
      </c>
      <c r="E96">
        <v>700</v>
      </c>
      <c r="F96" s="55">
        <v>3.05</v>
      </c>
      <c r="G96" s="56">
        <v>11.42</v>
      </c>
      <c r="H96" s="55">
        <v>3.42</v>
      </c>
      <c r="I96" s="57">
        <f>H96/G96*100</f>
        <v>29.947460595446586</v>
      </c>
    </row>
    <row r="97" spans="1:13" hidden="1" x14ac:dyDescent="0.2">
      <c r="I97" s="57" t="e">
        <f>H97/G97*100</f>
        <v>#DIV/0!</v>
      </c>
    </row>
    <row r="98" spans="1:13" hidden="1" x14ac:dyDescent="0.2"/>
    <row r="99" spans="1:13" x14ac:dyDescent="0.2">
      <c r="A99" s="62" t="s">
        <v>60</v>
      </c>
      <c r="B99" s="63" t="s">
        <v>61</v>
      </c>
      <c r="C99" s="64">
        <v>10</v>
      </c>
      <c r="D99" s="64">
        <v>10</v>
      </c>
      <c r="E99" s="64">
        <v>10</v>
      </c>
      <c r="F99" s="63">
        <v>0</v>
      </c>
      <c r="G99" s="71">
        <v>0.4</v>
      </c>
      <c r="H99" s="63">
        <v>0</v>
      </c>
      <c r="I99" s="57">
        <f>H99/G99*100</f>
        <v>0</v>
      </c>
    </row>
    <row r="100" spans="1:13" x14ac:dyDescent="0.2">
      <c r="A100" s="54">
        <v>633</v>
      </c>
      <c r="B100" s="55" t="s">
        <v>62</v>
      </c>
      <c r="C100">
        <v>10</v>
      </c>
      <c r="D100">
        <v>10</v>
      </c>
      <c r="E100">
        <v>10</v>
      </c>
      <c r="F100" s="55">
        <v>0</v>
      </c>
      <c r="G100" s="56">
        <v>0.4</v>
      </c>
      <c r="H100" s="55">
        <v>0</v>
      </c>
      <c r="I100" s="57">
        <f>H100/G100*100</f>
        <v>0</v>
      </c>
    </row>
    <row r="101" spans="1:13" hidden="1" x14ac:dyDescent="0.2">
      <c r="A101" s="43"/>
      <c r="B101" s="44"/>
      <c r="C101" s="45"/>
      <c r="D101" s="44"/>
      <c r="E101" s="44"/>
      <c r="F101" s="44"/>
      <c r="G101" s="46"/>
      <c r="H101" s="44"/>
      <c r="I101" s="57" t="e">
        <f>H101/G101*100</f>
        <v>#DIV/0!</v>
      </c>
    </row>
    <row r="102" spans="1:13" hidden="1" x14ac:dyDescent="0.2">
      <c r="A102" s="43"/>
      <c r="B102" s="44"/>
      <c r="C102" s="45"/>
      <c r="D102" s="44"/>
      <c r="E102" s="44"/>
      <c r="F102" s="44"/>
      <c r="G102" s="46"/>
      <c r="H102" s="44"/>
      <c r="I102" s="57" t="e">
        <f>H102/G102*100</f>
        <v>#DIV/0!</v>
      </c>
    </row>
    <row r="103" spans="1:13" hidden="1" x14ac:dyDescent="0.2">
      <c r="A103" s="62"/>
      <c r="B103" s="63"/>
      <c r="C103" s="83"/>
      <c r="D103" s="83"/>
      <c r="E103" s="83"/>
      <c r="F103" s="63"/>
      <c r="G103" s="71"/>
      <c r="H103" s="63"/>
    </row>
    <row r="104" spans="1:13" x14ac:dyDescent="0.2">
      <c r="A104" s="62" t="s">
        <v>63</v>
      </c>
      <c r="B104" s="63" t="s">
        <v>64</v>
      </c>
      <c r="C104" s="64">
        <f>C105+C106+C107+C115+C117+C119+C123</f>
        <v>2444</v>
      </c>
      <c r="D104" s="64">
        <f>D105+D106+D107+D115+D117+D119</f>
        <v>3760</v>
      </c>
      <c r="E104" s="64">
        <f>E105+E106+E107+E115+E117+E119</f>
        <v>3499</v>
      </c>
      <c r="F104" s="65">
        <f>F105+F106+F107</f>
        <v>43.589999999999996</v>
      </c>
      <c r="G104" s="65">
        <f>G105+G106+G107</f>
        <v>226.32</v>
      </c>
      <c r="H104" s="65">
        <f>H105+H106+H107</f>
        <v>48.6</v>
      </c>
      <c r="I104" s="57">
        <f t="shared" ref="I104:I113" si="7">H104/G104*100</f>
        <v>21.47401908801697</v>
      </c>
      <c r="J104" s="71"/>
      <c r="K104" s="65"/>
      <c r="L104" s="76"/>
    </row>
    <row r="105" spans="1:13" x14ac:dyDescent="0.2">
      <c r="A105" s="54">
        <v>610</v>
      </c>
      <c r="B105" s="55" t="s">
        <v>65</v>
      </c>
      <c r="C105">
        <v>1466</v>
      </c>
      <c r="D105">
        <v>1884</v>
      </c>
      <c r="E105" s="84">
        <v>2100</v>
      </c>
      <c r="F105" s="78">
        <v>30.15</v>
      </c>
      <c r="G105" s="56">
        <v>150</v>
      </c>
      <c r="H105" s="78">
        <v>33.69</v>
      </c>
      <c r="I105" s="57">
        <f t="shared" si="7"/>
        <v>22.46</v>
      </c>
    </row>
    <row r="106" spans="1:13" x14ac:dyDescent="0.2">
      <c r="A106" s="54">
        <v>620</v>
      </c>
      <c r="B106" s="55" t="s">
        <v>46</v>
      </c>
      <c r="C106">
        <v>523</v>
      </c>
      <c r="D106">
        <v>678</v>
      </c>
      <c r="E106" s="84">
        <v>734</v>
      </c>
      <c r="F106" s="78">
        <v>10.69</v>
      </c>
      <c r="G106" s="56">
        <v>50</v>
      </c>
      <c r="H106" s="78">
        <v>11.92</v>
      </c>
      <c r="I106" s="57">
        <f t="shared" si="7"/>
        <v>23.84</v>
      </c>
    </row>
    <row r="107" spans="1:13" x14ac:dyDescent="0.2">
      <c r="A107" s="69" t="s">
        <v>66</v>
      </c>
      <c r="B107" s="66" t="s">
        <v>22</v>
      </c>
      <c r="C107" s="70">
        <f>SUM(C108:C114)</f>
        <v>209</v>
      </c>
      <c r="D107" s="70">
        <f>SUM(D108:D114)</f>
        <v>885</v>
      </c>
      <c r="E107" s="70">
        <f>SUM(E108:E114)</f>
        <v>330</v>
      </c>
      <c r="F107" s="71">
        <f>SUM(F108:F114)+F130</f>
        <v>2.7499999999999996</v>
      </c>
      <c r="G107" s="71">
        <f>SUM(G108:G114)+G130</f>
        <v>26.32</v>
      </c>
      <c r="H107" s="71">
        <f>SUM(H108:H114)+H130</f>
        <v>2.9899999999999998</v>
      </c>
      <c r="I107" s="57">
        <f t="shared" si="7"/>
        <v>11.360182370820668</v>
      </c>
      <c r="J107" s="71"/>
    </row>
    <row r="108" spans="1:13" x14ac:dyDescent="0.2">
      <c r="A108" s="54">
        <v>631</v>
      </c>
      <c r="B108" s="55" t="s">
        <v>23</v>
      </c>
      <c r="C108">
        <v>2</v>
      </c>
      <c r="D108">
        <v>9</v>
      </c>
      <c r="E108">
        <v>20</v>
      </c>
      <c r="F108" s="55">
        <v>0</v>
      </c>
      <c r="G108" s="56">
        <v>0.2</v>
      </c>
      <c r="H108" s="55">
        <v>0</v>
      </c>
      <c r="I108" s="57">
        <f t="shared" si="7"/>
        <v>0</v>
      </c>
    </row>
    <row r="109" spans="1:13" x14ac:dyDescent="0.2">
      <c r="A109" s="54">
        <v>632</v>
      </c>
      <c r="B109" s="55" t="s">
        <v>67</v>
      </c>
      <c r="C109">
        <v>34</v>
      </c>
      <c r="D109">
        <v>50</v>
      </c>
      <c r="E109">
        <v>50</v>
      </c>
      <c r="F109" s="55">
        <v>0.18</v>
      </c>
      <c r="G109" s="56">
        <v>0.8</v>
      </c>
      <c r="H109" s="55">
        <v>0.12</v>
      </c>
      <c r="I109" s="57">
        <f t="shared" si="7"/>
        <v>15</v>
      </c>
      <c r="M109" s="60" t="s">
        <v>15</v>
      </c>
    </row>
    <row r="110" spans="1:13" x14ac:dyDescent="0.2">
      <c r="A110" s="54">
        <v>633</v>
      </c>
      <c r="B110" s="55" t="s">
        <v>25</v>
      </c>
      <c r="C110">
        <v>48</v>
      </c>
      <c r="D110">
        <v>112</v>
      </c>
      <c r="E110">
        <v>80</v>
      </c>
      <c r="F110" s="85">
        <v>0.04</v>
      </c>
      <c r="G110" s="56">
        <v>5</v>
      </c>
      <c r="H110" s="85">
        <v>0.18</v>
      </c>
      <c r="I110" s="57">
        <f t="shared" si="7"/>
        <v>3.5999999999999996</v>
      </c>
      <c r="K110" s="75"/>
      <c r="L110" s="76"/>
    </row>
    <row r="111" spans="1:13" x14ac:dyDescent="0.2">
      <c r="A111" s="54">
        <v>634</v>
      </c>
      <c r="B111" s="55" t="s">
        <v>26</v>
      </c>
      <c r="C111">
        <v>8</v>
      </c>
      <c r="D111">
        <v>16</v>
      </c>
      <c r="E111">
        <v>30</v>
      </c>
      <c r="F111" s="55">
        <v>0.56000000000000005</v>
      </c>
      <c r="G111" s="56">
        <v>5.5</v>
      </c>
      <c r="H111" s="55">
        <v>1.1000000000000001</v>
      </c>
      <c r="I111" s="57">
        <f t="shared" si="7"/>
        <v>20</v>
      </c>
      <c r="K111" s="75"/>
      <c r="L111" s="76"/>
    </row>
    <row r="112" spans="1:13" x14ac:dyDescent="0.2">
      <c r="A112" s="86">
        <v>635</v>
      </c>
      <c r="B112" s="55" t="s">
        <v>68</v>
      </c>
      <c r="D112">
        <v>500</v>
      </c>
      <c r="F112" s="55">
        <v>0.12</v>
      </c>
      <c r="G112" s="56">
        <v>2.7</v>
      </c>
      <c r="H112" s="55">
        <v>0.12</v>
      </c>
      <c r="I112" s="57">
        <f t="shared" si="7"/>
        <v>4.4444444444444438</v>
      </c>
    </row>
    <row r="113" spans="1:13" x14ac:dyDescent="0.2">
      <c r="A113" s="54">
        <v>637</v>
      </c>
      <c r="B113" s="55" t="s">
        <v>28</v>
      </c>
      <c r="C113">
        <v>47</v>
      </c>
      <c r="D113">
        <v>118</v>
      </c>
      <c r="E113">
        <v>70</v>
      </c>
      <c r="F113" s="55">
        <v>1.67</v>
      </c>
      <c r="G113" s="56">
        <v>11.2</v>
      </c>
      <c r="H113" s="55">
        <v>1.1599999999999999</v>
      </c>
      <c r="I113" s="57">
        <f t="shared" si="7"/>
        <v>10.357142857142856</v>
      </c>
      <c r="K113" s="75"/>
      <c r="L113" s="76"/>
    </row>
    <row r="114" spans="1:13" x14ac:dyDescent="0.2">
      <c r="A114" s="54">
        <v>642</v>
      </c>
      <c r="B114" s="55" t="s">
        <v>29</v>
      </c>
      <c r="C114">
        <v>70</v>
      </c>
      <c r="D114">
        <v>80</v>
      </c>
      <c r="E114">
        <v>80</v>
      </c>
      <c r="F114" s="55">
        <v>0.05</v>
      </c>
      <c r="G114" s="56">
        <v>0.5</v>
      </c>
      <c r="H114" s="55">
        <v>0.23</v>
      </c>
      <c r="I114" s="57">
        <f>H114/G114*100</f>
        <v>46</v>
      </c>
    </row>
    <row r="115" spans="1:13" hidden="1" x14ac:dyDescent="0.2">
      <c r="A115" s="69"/>
      <c r="B115" s="66"/>
      <c r="C115" s="70">
        <v>106</v>
      </c>
      <c r="D115" s="70">
        <v>140</v>
      </c>
      <c r="E115">
        <v>140</v>
      </c>
      <c r="F115" s="71"/>
      <c r="G115" s="71"/>
      <c r="H115" s="71"/>
      <c r="I115" s="57" t="e">
        <f>H115/G115*100</f>
        <v>#DIV/0!</v>
      </c>
      <c r="K115" s="75"/>
      <c r="L115" s="76"/>
      <c r="M115" s="60" t="s">
        <v>69</v>
      </c>
    </row>
    <row r="116" spans="1:13" hidden="1" x14ac:dyDescent="0.2">
      <c r="C116">
        <v>28</v>
      </c>
      <c r="D116">
        <v>25</v>
      </c>
      <c r="E116">
        <v>20</v>
      </c>
      <c r="I116" s="57">
        <v>0</v>
      </c>
    </row>
    <row r="117" spans="1:13" hidden="1" x14ac:dyDescent="0.2">
      <c r="A117" s="69"/>
      <c r="B117" s="66"/>
      <c r="C117" s="70">
        <v>63</v>
      </c>
      <c r="D117" s="70">
        <v>86</v>
      </c>
      <c r="E117" s="70">
        <v>100</v>
      </c>
      <c r="F117" s="66"/>
      <c r="G117" s="71"/>
      <c r="H117" s="66"/>
      <c r="I117" s="57" t="e">
        <f t="shared" ref="I117:I122" si="8">H117/G117*100</f>
        <v>#DIV/0!</v>
      </c>
      <c r="K117" s="75"/>
      <c r="L117" s="76"/>
    </row>
    <row r="118" spans="1:13" hidden="1" x14ac:dyDescent="0.2">
      <c r="I118" s="57" t="e">
        <f t="shared" si="8"/>
        <v>#DIV/0!</v>
      </c>
    </row>
    <row r="119" spans="1:13" hidden="1" x14ac:dyDescent="0.2">
      <c r="A119" s="69"/>
      <c r="B119" s="66"/>
      <c r="C119" s="70">
        <f>C121+C122</f>
        <v>72</v>
      </c>
      <c r="D119" s="70">
        <f>D121+D122</f>
        <v>87</v>
      </c>
      <c r="E119" s="70">
        <f>E121+E122</f>
        <v>95</v>
      </c>
      <c r="F119" s="71"/>
      <c r="G119" s="71"/>
      <c r="H119" s="71"/>
      <c r="I119" s="57" t="e">
        <f t="shared" si="8"/>
        <v>#DIV/0!</v>
      </c>
      <c r="J119" s="71"/>
      <c r="K119" s="75"/>
      <c r="L119" s="76"/>
    </row>
    <row r="120" spans="1:13" hidden="1" x14ac:dyDescent="0.2">
      <c r="A120" s="82"/>
      <c r="B120" s="68"/>
      <c r="C120" s="70"/>
      <c r="D120" s="70"/>
      <c r="E120" s="70"/>
      <c r="F120" s="87"/>
      <c r="G120" s="71"/>
      <c r="H120" s="87"/>
      <c r="I120" s="57" t="e">
        <f t="shared" si="8"/>
        <v>#DIV/0!</v>
      </c>
    </row>
    <row r="121" spans="1:13" hidden="1" x14ac:dyDescent="0.2">
      <c r="C121">
        <v>1</v>
      </c>
      <c r="D121">
        <v>7</v>
      </c>
      <c r="E121">
        <v>15</v>
      </c>
      <c r="I121" s="57" t="e">
        <f t="shared" si="8"/>
        <v>#DIV/0!</v>
      </c>
    </row>
    <row r="122" spans="1:13" hidden="1" x14ac:dyDescent="0.2">
      <c r="C122" s="67">
        <v>71</v>
      </c>
      <c r="D122">
        <v>80</v>
      </c>
      <c r="E122" s="70">
        <v>80</v>
      </c>
      <c r="I122" s="57" t="e">
        <f t="shared" si="8"/>
        <v>#DIV/0!</v>
      </c>
    </row>
    <row r="123" spans="1:13" hidden="1" x14ac:dyDescent="0.2">
      <c r="C123">
        <v>5</v>
      </c>
      <c r="I123" s="57">
        <v>0</v>
      </c>
    </row>
    <row r="124" spans="1:13" hidden="1" x14ac:dyDescent="0.2">
      <c r="I124" s="57" t="e">
        <f>H124/G124*100</f>
        <v>#DIV/0!</v>
      </c>
    </row>
    <row r="125" spans="1:13" hidden="1" x14ac:dyDescent="0.2">
      <c r="A125" s="43" t="s">
        <v>3</v>
      </c>
      <c r="B125" s="44" t="s">
        <v>4</v>
      </c>
      <c r="C125" s="45" t="s">
        <v>5</v>
      </c>
      <c r="D125" s="44" t="s">
        <v>6</v>
      </c>
      <c r="E125" s="44" t="s">
        <v>7</v>
      </c>
      <c r="F125" s="44"/>
      <c r="G125" s="46"/>
      <c r="H125" s="44"/>
      <c r="I125" s="57" t="e">
        <f>H125/G125*100</f>
        <v>#DIV/0!</v>
      </c>
    </row>
    <row r="126" spans="1:13" hidden="1" x14ac:dyDescent="0.2">
      <c r="A126" s="43" t="s">
        <v>51</v>
      </c>
      <c r="B126" s="44"/>
      <c r="C126" s="45">
        <v>2005</v>
      </c>
      <c r="D126" s="44">
        <v>2006</v>
      </c>
      <c r="E126" s="44">
        <v>2007</v>
      </c>
      <c r="F126" s="44"/>
      <c r="G126" s="46"/>
      <c r="H126" s="44"/>
      <c r="I126" s="57" t="e">
        <f>H126/G126*100</f>
        <v>#DIV/0!</v>
      </c>
    </row>
    <row r="127" spans="1:13" hidden="1" x14ac:dyDescent="0.2">
      <c r="A127" s="43" t="s">
        <v>3</v>
      </c>
      <c r="B127" s="44" t="s">
        <v>4</v>
      </c>
      <c r="C127" s="45" t="s">
        <v>5</v>
      </c>
      <c r="D127" s="44" t="s">
        <v>6</v>
      </c>
      <c r="E127" s="44" t="s">
        <v>7</v>
      </c>
      <c r="F127" s="44"/>
      <c r="G127" s="46"/>
      <c r="H127" s="44"/>
      <c r="I127" s="47" t="s">
        <v>10</v>
      </c>
      <c r="J127" s="48"/>
      <c r="K127" s="49"/>
      <c r="L127" s="77"/>
      <c r="M127" s="60" t="s">
        <v>11</v>
      </c>
    </row>
    <row r="128" spans="1:13" hidden="1" x14ac:dyDescent="0.2">
      <c r="A128" s="43" t="s">
        <v>51</v>
      </c>
      <c r="B128" s="44"/>
      <c r="C128" s="45">
        <v>2005</v>
      </c>
      <c r="D128" s="44" t="s">
        <v>12</v>
      </c>
      <c r="E128" s="44">
        <v>2007</v>
      </c>
      <c r="F128" s="44"/>
      <c r="G128" s="46"/>
      <c r="H128" s="44"/>
      <c r="I128" s="47" t="s">
        <v>14</v>
      </c>
      <c r="J128" s="44"/>
      <c r="K128" s="51"/>
      <c r="L128" s="76"/>
    </row>
    <row r="129" spans="1:12" hidden="1" x14ac:dyDescent="0.2">
      <c r="A129" s="62"/>
      <c r="B129" s="63"/>
      <c r="C129" s="83"/>
      <c r="D129" s="83"/>
      <c r="E129" s="83"/>
      <c r="F129" s="63"/>
      <c r="G129" s="71"/>
      <c r="H129" s="63"/>
      <c r="I129" s="88"/>
      <c r="J129" s="76"/>
      <c r="K129" s="75"/>
      <c r="L129" s="76"/>
    </row>
    <row r="130" spans="1:12" x14ac:dyDescent="0.2">
      <c r="A130" s="62">
        <v>651</v>
      </c>
      <c r="B130" s="68" t="s">
        <v>39</v>
      </c>
      <c r="C130" s="83"/>
      <c r="D130" s="83"/>
      <c r="E130" s="83"/>
      <c r="F130" s="63">
        <v>0.13</v>
      </c>
      <c r="G130" s="71">
        <v>0.42</v>
      </c>
      <c r="H130" s="63">
        <v>0.08</v>
      </c>
      <c r="I130" s="89">
        <v>0</v>
      </c>
      <c r="J130" s="76"/>
      <c r="K130" s="75"/>
      <c r="L130" s="76"/>
    </row>
    <row r="131" spans="1:12" x14ac:dyDescent="0.2">
      <c r="A131" s="62" t="s">
        <v>70</v>
      </c>
      <c r="B131" s="63" t="s">
        <v>71</v>
      </c>
      <c r="C131" s="64">
        <f>SUM(C132:C138)+C140+SUM(C147:C149)</f>
        <v>2178</v>
      </c>
      <c r="D131" s="64">
        <f>SUM(D132:D149)-D146</f>
        <v>225</v>
      </c>
      <c r="E131" s="64">
        <f>SUM(E132:E149)</f>
        <v>2342</v>
      </c>
      <c r="F131" s="65">
        <f>SUM(F132:F135)+F138</f>
        <v>0.65</v>
      </c>
      <c r="G131" s="65">
        <f>SUM(G132:G139)+SUM(G147:G149)+G145</f>
        <v>5.35</v>
      </c>
      <c r="H131" s="65">
        <f>SUM(H132:H139)+SUM(H147:H149)+H145</f>
        <v>0.66999999999999993</v>
      </c>
      <c r="I131" s="57">
        <f t="shared" ref="I131:I139" si="9">H131/G131*100</f>
        <v>12.523364485981309</v>
      </c>
      <c r="K131" s="65"/>
      <c r="L131" s="76"/>
    </row>
    <row r="132" spans="1:12" x14ac:dyDescent="0.2">
      <c r="A132" s="54">
        <v>632</v>
      </c>
      <c r="B132" s="55" t="s">
        <v>67</v>
      </c>
      <c r="C132">
        <v>7</v>
      </c>
      <c r="D132">
        <v>5</v>
      </c>
      <c r="E132">
        <v>20</v>
      </c>
      <c r="F132" s="55">
        <v>0.3</v>
      </c>
      <c r="G132" s="56">
        <v>0.7</v>
      </c>
      <c r="H132" s="55">
        <v>0.19</v>
      </c>
      <c r="I132" s="57">
        <f t="shared" si="9"/>
        <v>27.142857142857146</v>
      </c>
    </row>
    <row r="133" spans="1:12" x14ac:dyDescent="0.2">
      <c r="A133" s="54">
        <v>633</v>
      </c>
      <c r="B133" s="55" t="s">
        <v>25</v>
      </c>
      <c r="F133" s="55">
        <v>0</v>
      </c>
      <c r="G133" s="56">
        <v>0.5</v>
      </c>
      <c r="H133" s="55">
        <v>0</v>
      </c>
      <c r="I133" s="57">
        <f t="shared" si="9"/>
        <v>0</v>
      </c>
    </row>
    <row r="134" spans="1:12" x14ac:dyDescent="0.2">
      <c r="A134" s="54">
        <v>634</v>
      </c>
      <c r="B134" s="55" t="s">
        <v>26</v>
      </c>
      <c r="C134">
        <v>2</v>
      </c>
      <c r="E134">
        <v>5</v>
      </c>
      <c r="F134" s="55">
        <v>0.12</v>
      </c>
      <c r="G134" s="56">
        <v>1.7</v>
      </c>
      <c r="H134" s="55">
        <v>0.05</v>
      </c>
      <c r="I134" s="57">
        <f t="shared" si="9"/>
        <v>2.9411764705882355</v>
      </c>
    </row>
    <row r="135" spans="1:12" x14ac:dyDescent="0.2">
      <c r="A135" s="54">
        <v>635</v>
      </c>
      <c r="B135" s="55" t="s">
        <v>68</v>
      </c>
      <c r="F135" s="55">
        <v>0.01</v>
      </c>
      <c r="G135" s="56">
        <v>0.5</v>
      </c>
      <c r="H135" s="55">
        <v>0</v>
      </c>
      <c r="I135" s="57">
        <f t="shared" si="9"/>
        <v>0</v>
      </c>
    </row>
    <row r="136" spans="1:12" x14ac:dyDescent="0.2">
      <c r="A136" s="43" t="s">
        <v>3</v>
      </c>
      <c r="B136" s="44" t="s">
        <v>4</v>
      </c>
      <c r="C136" s="45" t="s">
        <v>5</v>
      </c>
      <c r="D136" s="44" t="s">
        <v>6</v>
      </c>
      <c r="E136" s="44" t="s">
        <v>7</v>
      </c>
      <c r="F136" s="44" t="s">
        <v>8</v>
      </c>
      <c r="G136" s="46" t="s">
        <v>9</v>
      </c>
      <c r="H136" s="44" t="s">
        <v>8</v>
      </c>
      <c r="I136" s="47" t="s">
        <v>10</v>
      </c>
    </row>
    <row r="137" spans="1:12" x14ac:dyDescent="0.2">
      <c r="A137" s="43">
        <v>0</v>
      </c>
      <c r="B137" s="44"/>
      <c r="C137" s="45">
        <v>2005</v>
      </c>
      <c r="D137" s="44" t="s">
        <v>12</v>
      </c>
      <c r="E137" s="44">
        <v>2007</v>
      </c>
      <c r="F137" s="44" t="s">
        <v>13</v>
      </c>
      <c r="G137" s="46" t="s">
        <v>207</v>
      </c>
      <c r="H137" s="44" t="s">
        <v>203</v>
      </c>
      <c r="I137" s="47" t="s">
        <v>14</v>
      </c>
    </row>
    <row r="138" spans="1:12" x14ac:dyDescent="0.2">
      <c r="A138" s="54">
        <v>637</v>
      </c>
      <c r="B138" s="55" t="s">
        <v>28</v>
      </c>
      <c r="C138">
        <v>36</v>
      </c>
      <c r="D138">
        <v>25</v>
      </c>
      <c r="E138">
        <v>50</v>
      </c>
      <c r="F138" s="55">
        <v>0.22</v>
      </c>
      <c r="G138" s="56">
        <v>1.95</v>
      </c>
      <c r="H138" s="55">
        <v>0.43</v>
      </c>
      <c r="I138" s="57">
        <f t="shared" si="9"/>
        <v>22.051282051282051</v>
      </c>
    </row>
    <row r="139" spans="1:12" hidden="1" x14ac:dyDescent="0.2">
      <c r="A139" s="54">
        <v>633016</v>
      </c>
      <c r="B139" s="55" t="s">
        <v>72</v>
      </c>
      <c r="E139">
        <v>90</v>
      </c>
      <c r="I139" s="57" t="e">
        <f t="shared" si="9"/>
        <v>#DIV/0!</v>
      </c>
    </row>
    <row r="140" spans="1:12" hidden="1" x14ac:dyDescent="0.2">
      <c r="A140" s="62" t="s">
        <v>15</v>
      </c>
      <c r="B140" s="63" t="s">
        <v>15</v>
      </c>
      <c r="C140" s="64">
        <v>41</v>
      </c>
      <c r="D140" s="64">
        <v>23</v>
      </c>
      <c r="E140">
        <v>50</v>
      </c>
    </row>
    <row r="141" spans="1:12" hidden="1" x14ac:dyDescent="0.2">
      <c r="A141" s="43"/>
      <c r="B141" s="44"/>
      <c r="C141" s="45"/>
      <c r="D141" s="44"/>
      <c r="E141" s="44"/>
      <c r="F141" s="44"/>
      <c r="G141" s="46"/>
      <c r="H141" s="44"/>
      <c r="I141" s="47"/>
    </row>
    <row r="142" spans="1:12" hidden="1" x14ac:dyDescent="0.2">
      <c r="A142" s="43"/>
      <c r="B142" s="44"/>
      <c r="C142" s="45"/>
      <c r="D142" s="44"/>
      <c r="E142" s="44"/>
      <c r="F142" s="44"/>
      <c r="G142" s="46"/>
      <c r="H142" s="44"/>
      <c r="I142" s="47"/>
    </row>
    <row r="143" spans="1:12" hidden="1" x14ac:dyDescent="0.2">
      <c r="A143" s="43"/>
      <c r="B143" s="44"/>
      <c r="C143" s="45"/>
      <c r="D143" s="44"/>
      <c r="E143" s="44"/>
      <c r="F143" s="44"/>
      <c r="G143" s="46"/>
      <c r="H143" s="44"/>
      <c r="I143" s="47"/>
      <c r="K143" s="79"/>
    </row>
    <row r="144" spans="1:12" hidden="1" x14ac:dyDescent="0.2">
      <c r="A144" s="43"/>
      <c r="B144" s="44"/>
      <c r="C144" s="45"/>
      <c r="D144" s="44"/>
      <c r="E144" s="44"/>
      <c r="F144" s="44"/>
      <c r="G144" s="46"/>
      <c r="H144" s="44"/>
      <c r="I144" s="47"/>
      <c r="K144" s="80"/>
    </row>
    <row r="145" spans="1:14" hidden="1" x14ac:dyDescent="0.2">
      <c r="A145" s="62"/>
      <c r="B145" s="63"/>
      <c r="C145" s="83"/>
      <c r="D145" s="83"/>
      <c r="E145" s="83"/>
      <c r="F145" s="63"/>
      <c r="G145" s="71"/>
      <c r="H145" s="63"/>
      <c r="I145" s="57" t="e">
        <f>H145/G145*100</f>
        <v>#DIV/0!</v>
      </c>
      <c r="K145" s="75"/>
      <c r="L145" s="76"/>
    </row>
    <row r="146" spans="1:14" hidden="1" x14ac:dyDescent="0.2">
      <c r="A146" s="82"/>
      <c r="B146" s="68"/>
      <c r="C146">
        <v>11</v>
      </c>
      <c r="D146">
        <v>10</v>
      </c>
      <c r="E146">
        <v>0</v>
      </c>
      <c r="I146" s="57">
        <v>0</v>
      </c>
    </row>
    <row r="147" spans="1:14" hidden="1" x14ac:dyDescent="0.2">
      <c r="A147" s="62"/>
      <c r="B147" s="63"/>
      <c r="C147">
        <v>57</v>
      </c>
      <c r="D147">
        <v>142</v>
      </c>
      <c r="E147">
        <v>75</v>
      </c>
      <c r="G147" s="71"/>
      <c r="I147" s="57" t="e">
        <f>H147/G147*100</f>
        <v>#DIV/0!</v>
      </c>
    </row>
    <row r="148" spans="1:14" hidden="1" x14ac:dyDescent="0.2">
      <c r="C148">
        <v>5</v>
      </c>
      <c r="D148">
        <v>0</v>
      </c>
      <c r="E148">
        <v>5</v>
      </c>
      <c r="F148" s="90"/>
      <c r="H148" s="90"/>
      <c r="I148" s="57" t="e">
        <f>H148/G148*100</f>
        <v>#DIV/0!</v>
      </c>
    </row>
    <row r="149" spans="1:14" hidden="1" x14ac:dyDescent="0.2">
      <c r="C149">
        <v>25</v>
      </c>
      <c r="D149">
        <v>30</v>
      </c>
      <c r="E149">
        <v>40</v>
      </c>
      <c r="F149" s="90"/>
      <c r="H149" s="90"/>
      <c r="I149" s="57" t="e">
        <f>H149/G149*100</f>
        <v>#DIV/0!</v>
      </c>
    </row>
    <row r="150" spans="1:14" hidden="1" x14ac:dyDescent="0.2"/>
    <row r="151" spans="1:14" x14ac:dyDescent="0.2">
      <c r="A151" s="62" t="s">
        <v>73</v>
      </c>
      <c r="B151" s="63" t="s">
        <v>74</v>
      </c>
      <c r="C151" s="64">
        <v>174</v>
      </c>
      <c r="D151" s="64">
        <v>150</v>
      </c>
      <c r="E151">
        <v>0</v>
      </c>
      <c r="F151" s="63"/>
      <c r="G151" s="71">
        <v>0</v>
      </c>
      <c r="H151" s="63">
        <v>0.06</v>
      </c>
      <c r="I151" s="57">
        <v>0</v>
      </c>
      <c r="J151" s="76"/>
      <c r="K151" s="75"/>
      <c r="L151" s="76"/>
    </row>
    <row r="152" spans="1:14" hidden="1" x14ac:dyDescent="0.2">
      <c r="A152" s="54">
        <v>633006</v>
      </c>
      <c r="B152" s="55" t="s">
        <v>75</v>
      </c>
      <c r="C152">
        <v>174</v>
      </c>
      <c r="D152">
        <v>150</v>
      </c>
      <c r="E152">
        <v>0</v>
      </c>
      <c r="I152" s="57">
        <v>0</v>
      </c>
    </row>
    <row r="153" spans="1:14" hidden="1" x14ac:dyDescent="0.2"/>
    <row r="154" spans="1:14" s="60" customFormat="1" x14ac:dyDescent="0.2">
      <c r="A154" s="62" t="s">
        <v>76</v>
      </c>
      <c r="B154" s="63" t="s">
        <v>77</v>
      </c>
      <c r="C154" s="64">
        <f t="shared" ref="C154:H154" si="10">SUM(C155:C158)</f>
        <v>4466</v>
      </c>
      <c r="D154" s="64">
        <f t="shared" si="10"/>
        <v>4700</v>
      </c>
      <c r="E154" s="64">
        <f t="shared" si="10"/>
        <v>5200</v>
      </c>
      <c r="F154" s="71">
        <f t="shared" si="10"/>
        <v>69.709999999999994</v>
      </c>
      <c r="G154" s="71">
        <f t="shared" si="10"/>
        <v>304</v>
      </c>
      <c r="H154" s="71">
        <f t="shared" si="10"/>
        <v>112.75999999999999</v>
      </c>
      <c r="I154" s="57">
        <f>H154/G154*100</f>
        <v>37.09210526315789</v>
      </c>
      <c r="J154" s="71"/>
      <c r="K154" s="65"/>
      <c r="L154" s="76"/>
      <c r="N154"/>
    </row>
    <row r="155" spans="1:14" s="60" customFormat="1" x14ac:dyDescent="0.2">
      <c r="A155" s="54">
        <v>635</v>
      </c>
      <c r="B155" s="55" t="s">
        <v>68</v>
      </c>
      <c r="C155">
        <v>686</v>
      </c>
      <c r="D155">
        <v>700</v>
      </c>
      <c r="E155">
        <v>600</v>
      </c>
      <c r="F155" s="55">
        <v>0.28000000000000003</v>
      </c>
      <c r="G155" s="56">
        <v>40</v>
      </c>
      <c r="H155" s="55">
        <v>0.05</v>
      </c>
      <c r="I155" s="57">
        <f>H155/G155*100</f>
        <v>0.125</v>
      </c>
      <c r="J155" s="58"/>
      <c r="K155" s="91"/>
      <c r="L155" s="58"/>
      <c r="N155"/>
    </row>
    <row r="156" spans="1:14" s="60" customFormat="1" x14ac:dyDescent="0.2">
      <c r="A156" s="54">
        <v>637</v>
      </c>
      <c r="B156" s="55" t="s">
        <v>42</v>
      </c>
      <c r="C156">
        <v>200</v>
      </c>
      <c r="D156">
        <v>300</v>
      </c>
      <c r="E156">
        <v>400</v>
      </c>
      <c r="F156" s="55">
        <v>9.43</v>
      </c>
      <c r="G156" s="56">
        <v>50</v>
      </c>
      <c r="H156" s="55">
        <v>25.02</v>
      </c>
      <c r="I156" s="57">
        <f>H156/G156*100</f>
        <v>50.039999999999992</v>
      </c>
      <c r="J156" s="58"/>
      <c r="K156" s="91"/>
      <c r="L156" s="58"/>
      <c r="N156"/>
    </row>
    <row r="157" spans="1:14" s="60" customFormat="1" x14ac:dyDescent="0.2">
      <c r="A157" s="54">
        <v>644</v>
      </c>
      <c r="B157" s="55" t="s">
        <v>78</v>
      </c>
      <c r="C157">
        <v>2414</v>
      </c>
      <c r="D157">
        <v>2500</v>
      </c>
      <c r="E157">
        <v>3000</v>
      </c>
      <c r="F157" s="55">
        <v>60</v>
      </c>
      <c r="G157" s="56">
        <v>214</v>
      </c>
      <c r="H157" s="55">
        <v>87.69</v>
      </c>
      <c r="I157" s="57">
        <f>H157/G157*100</f>
        <v>40.976635514018689</v>
      </c>
      <c r="J157" s="58"/>
      <c r="K157" s="91"/>
      <c r="L157" s="58"/>
      <c r="N157"/>
    </row>
    <row r="158" spans="1:14" s="60" customFormat="1" hidden="1" x14ac:dyDescent="0.2">
      <c r="A158" s="54"/>
      <c r="B158" s="55"/>
      <c r="C158">
        <v>1166</v>
      </c>
      <c r="D158">
        <v>1200</v>
      </c>
      <c r="E158">
        <v>1200</v>
      </c>
      <c r="F158" s="55"/>
      <c r="G158" s="56"/>
      <c r="H158" s="55"/>
      <c r="I158" s="57" t="e">
        <f>H158/G158*100</f>
        <v>#DIV/0!</v>
      </c>
      <c r="J158" s="58"/>
      <c r="K158" s="91"/>
      <c r="L158" s="58"/>
      <c r="N158"/>
    </row>
    <row r="159" spans="1:14" s="60" customFormat="1" hidden="1" x14ac:dyDescent="0.2">
      <c r="A159" s="43"/>
      <c r="B159" s="44"/>
      <c r="C159" s="45"/>
      <c r="D159" s="44"/>
      <c r="E159" s="44"/>
      <c r="F159" s="44"/>
      <c r="G159" s="46"/>
      <c r="H159" s="44"/>
      <c r="I159" s="47"/>
      <c r="J159" s="58"/>
      <c r="K159" s="59"/>
      <c r="N159"/>
    </row>
    <row r="160" spans="1:14" s="60" customFormat="1" hidden="1" x14ac:dyDescent="0.2">
      <c r="A160" s="43"/>
      <c r="B160" s="44"/>
      <c r="C160" s="45"/>
      <c r="D160" s="44"/>
      <c r="E160" s="44"/>
      <c r="F160" s="44"/>
      <c r="G160" s="46"/>
      <c r="H160" s="44"/>
      <c r="I160" s="47"/>
      <c r="J160" s="58"/>
      <c r="K160" s="59"/>
      <c r="N160"/>
    </row>
    <row r="161" spans="1:14" s="60" customFormat="1" x14ac:dyDescent="0.2">
      <c r="A161" s="43"/>
      <c r="B161" s="44"/>
      <c r="C161" s="45"/>
      <c r="D161" s="44"/>
      <c r="E161" s="44"/>
      <c r="F161" s="44"/>
      <c r="G161" s="46"/>
      <c r="H161" s="44"/>
      <c r="I161" s="47"/>
      <c r="J161" s="58"/>
      <c r="K161" s="59"/>
      <c r="N161"/>
    </row>
    <row r="162" spans="1:14" s="60" customFormat="1" x14ac:dyDescent="0.2">
      <c r="A162" s="62" t="s">
        <v>79</v>
      </c>
      <c r="B162" s="63" t="s">
        <v>80</v>
      </c>
      <c r="C162" s="64">
        <f>SUM(C163:C164)</f>
        <v>196</v>
      </c>
      <c r="D162" s="64">
        <f>SUM(D163:D164)</f>
        <v>150</v>
      </c>
      <c r="E162" s="64">
        <f>SUM(E163:E164)</f>
        <v>325</v>
      </c>
      <c r="F162" s="71">
        <v>0</v>
      </c>
      <c r="G162" s="71">
        <v>13.2</v>
      </c>
      <c r="H162" s="71">
        <v>12.2</v>
      </c>
      <c r="I162" s="57">
        <f>H162/G162*100</f>
        <v>92.424242424242422</v>
      </c>
      <c r="J162" s="58"/>
      <c r="K162" s="75"/>
      <c r="L162" s="76"/>
      <c r="N162"/>
    </row>
    <row r="163" spans="1:14" s="60" customFormat="1" x14ac:dyDescent="0.2">
      <c r="A163" s="54">
        <v>637</v>
      </c>
      <c r="B163" s="55" t="s">
        <v>42</v>
      </c>
      <c r="C163">
        <v>135</v>
      </c>
      <c r="D163">
        <v>100</v>
      </c>
      <c r="E163">
        <v>250</v>
      </c>
      <c r="F163" s="55">
        <v>0</v>
      </c>
      <c r="G163" s="92">
        <v>13.2</v>
      </c>
      <c r="H163" s="55">
        <v>12.2</v>
      </c>
      <c r="I163" s="57">
        <f>H163/G163*100</f>
        <v>92.424242424242422</v>
      </c>
      <c r="J163" s="58"/>
      <c r="K163" s="59"/>
      <c r="N163"/>
    </row>
    <row r="164" spans="1:14" s="60" customFormat="1" hidden="1" x14ac:dyDescent="0.2">
      <c r="A164" s="54"/>
      <c r="B164" s="55"/>
      <c r="C164">
        <v>61</v>
      </c>
      <c r="D164">
        <v>50</v>
      </c>
      <c r="E164">
        <v>75</v>
      </c>
      <c r="F164" s="55"/>
      <c r="G164" s="92"/>
      <c r="H164" s="55"/>
      <c r="I164" s="57" t="e">
        <f>H164/G164*100</f>
        <v>#DIV/0!</v>
      </c>
      <c r="J164" s="58"/>
      <c r="K164" s="59"/>
      <c r="N164"/>
    </row>
    <row r="165" spans="1:14" s="60" customFormat="1" hidden="1" x14ac:dyDescent="0.2">
      <c r="A165" s="54"/>
      <c r="B165" s="55"/>
      <c r="C165"/>
      <c r="D165"/>
      <c r="E165"/>
      <c r="F165" s="55"/>
      <c r="G165" s="56"/>
      <c r="H165" s="55"/>
      <c r="I165" s="57"/>
      <c r="J165" s="58"/>
      <c r="K165" s="59"/>
      <c r="N165"/>
    </row>
    <row r="166" spans="1:14" s="60" customFormat="1" x14ac:dyDescent="0.2">
      <c r="A166" s="62" t="s">
        <v>81</v>
      </c>
      <c r="B166" s="63" t="s">
        <v>82</v>
      </c>
      <c r="C166" s="64">
        <f>SUM(C167:C170)</f>
        <v>6155</v>
      </c>
      <c r="D166" s="64">
        <f>SUM(D167:D170)</f>
        <v>5060</v>
      </c>
      <c r="E166" s="64">
        <f>SUM(E167:E170)</f>
        <v>5250</v>
      </c>
      <c r="F166" s="71">
        <f>F167+F168</f>
        <v>71.48</v>
      </c>
      <c r="G166" s="71">
        <f>G167+G168</f>
        <v>308.57</v>
      </c>
      <c r="H166" s="71">
        <f>H167+H168</f>
        <v>65.100000000000009</v>
      </c>
      <c r="I166" s="57">
        <f>H166/G166*100</f>
        <v>21.097319894999515</v>
      </c>
      <c r="J166" s="71"/>
      <c r="K166" s="65"/>
      <c r="L166" s="76"/>
      <c r="N166"/>
    </row>
    <row r="167" spans="1:14" s="60" customFormat="1" x14ac:dyDescent="0.2">
      <c r="A167" s="54">
        <v>636</v>
      </c>
      <c r="B167" s="55" t="s">
        <v>83</v>
      </c>
      <c r="C167">
        <v>262</v>
      </c>
      <c r="D167">
        <v>260</v>
      </c>
      <c r="E167">
        <v>300</v>
      </c>
      <c r="F167" s="55">
        <v>3.26</v>
      </c>
      <c r="G167" s="56">
        <v>1</v>
      </c>
      <c r="H167" s="55">
        <v>0.12</v>
      </c>
      <c r="I167" s="57">
        <f>H167/G167*100</f>
        <v>12</v>
      </c>
      <c r="J167" s="58"/>
      <c r="K167" s="59"/>
      <c r="N167"/>
    </row>
    <row r="168" spans="1:14" s="60" customFormat="1" x14ac:dyDescent="0.2">
      <c r="A168" s="54">
        <v>637</v>
      </c>
      <c r="B168" s="55" t="s">
        <v>42</v>
      </c>
      <c r="C168">
        <v>57</v>
      </c>
      <c r="D168">
        <v>400</v>
      </c>
      <c r="E168">
        <v>400</v>
      </c>
      <c r="F168" s="55">
        <v>68.22</v>
      </c>
      <c r="G168" s="56">
        <v>307.57</v>
      </c>
      <c r="H168" s="55">
        <v>64.98</v>
      </c>
      <c r="I168" s="57">
        <f>H168/G168*100</f>
        <v>21.126897941931919</v>
      </c>
      <c r="J168" s="58"/>
      <c r="K168" s="75"/>
      <c r="L168" s="76"/>
      <c r="N168"/>
    </row>
    <row r="169" spans="1:14" s="60" customFormat="1" hidden="1" x14ac:dyDescent="0.2">
      <c r="A169" s="54"/>
      <c r="B169" s="55"/>
      <c r="C169">
        <v>5693</v>
      </c>
      <c r="D169">
        <v>4200</v>
      </c>
      <c r="E169">
        <v>4400</v>
      </c>
      <c r="F169" s="55"/>
      <c r="G169" s="56">
        <v>165</v>
      </c>
      <c r="H169" s="55"/>
      <c r="I169" s="57">
        <f>H169/G169*100</f>
        <v>0</v>
      </c>
      <c r="J169" s="58"/>
      <c r="K169" s="59"/>
      <c r="N169"/>
    </row>
    <row r="170" spans="1:14" s="60" customFormat="1" hidden="1" x14ac:dyDescent="0.2">
      <c r="A170" s="54"/>
      <c r="B170" s="55"/>
      <c r="C170">
        <v>143</v>
      </c>
      <c r="D170">
        <v>200</v>
      </c>
      <c r="E170">
        <v>150</v>
      </c>
      <c r="F170" s="55"/>
      <c r="G170" s="56">
        <v>12</v>
      </c>
      <c r="H170" s="55"/>
      <c r="I170" s="57">
        <f>H170/G170*100</f>
        <v>0</v>
      </c>
      <c r="J170" s="58"/>
      <c r="K170" s="75"/>
      <c r="L170" s="76"/>
      <c r="N170"/>
    </row>
    <row r="171" spans="1:14" s="60" customFormat="1" hidden="1" x14ac:dyDescent="0.2">
      <c r="A171" s="54"/>
      <c r="B171" s="55"/>
      <c r="C171"/>
      <c r="D171"/>
      <c r="E171"/>
      <c r="F171" s="55"/>
      <c r="G171" s="56"/>
      <c r="H171" s="55"/>
      <c r="I171" s="57"/>
      <c r="J171" s="58"/>
      <c r="K171" s="59"/>
      <c r="N171"/>
    </row>
    <row r="172" spans="1:14" s="60" customFormat="1" x14ac:dyDescent="0.2">
      <c r="A172" s="62" t="s">
        <v>84</v>
      </c>
      <c r="B172" s="63" t="s">
        <v>85</v>
      </c>
      <c r="C172" s="64">
        <f t="shared" ref="C172:H172" si="11">C173+C174</f>
        <v>440</v>
      </c>
      <c r="D172" s="64">
        <f t="shared" si="11"/>
        <v>430</v>
      </c>
      <c r="E172" s="64">
        <f t="shared" si="11"/>
        <v>530</v>
      </c>
      <c r="F172" s="71">
        <f t="shared" si="11"/>
        <v>3.84</v>
      </c>
      <c r="G172" s="71">
        <f t="shared" si="11"/>
        <v>11.5</v>
      </c>
      <c r="H172" s="71">
        <f t="shared" si="11"/>
        <v>3.22</v>
      </c>
      <c r="I172" s="57">
        <f>H172/G172*100</f>
        <v>28.000000000000004</v>
      </c>
      <c r="J172" s="71"/>
      <c r="K172" s="65"/>
      <c r="L172" s="76"/>
      <c r="N172"/>
    </row>
    <row r="173" spans="1:14" s="60" customFormat="1" x14ac:dyDescent="0.2">
      <c r="A173" s="54">
        <v>632</v>
      </c>
      <c r="B173" s="55" t="s">
        <v>86</v>
      </c>
      <c r="C173">
        <v>238</v>
      </c>
      <c r="D173">
        <v>230</v>
      </c>
      <c r="E173">
        <v>230</v>
      </c>
      <c r="F173" s="85">
        <v>2.77</v>
      </c>
      <c r="G173" s="56">
        <v>10</v>
      </c>
      <c r="H173" s="85">
        <v>3.14</v>
      </c>
      <c r="I173" s="57">
        <f>H173/G173*100</f>
        <v>31.4</v>
      </c>
      <c r="J173" s="58"/>
      <c r="K173" s="59"/>
      <c r="N173"/>
    </row>
    <row r="174" spans="1:14" s="60" customFormat="1" x14ac:dyDescent="0.2">
      <c r="A174" s="54">
        <v>635</v>
      </c>
      <c r="B174" s="55" t="s">
        <v>68</v>
      </c>
      <c r="C174">
        <v>202</v>
      </c>
      <c r="D174">
        <v>200</v>
      </c>
      <c r="E174">
        <v>300</v>
      </c>
      <c r="F174" s="55">
        <v>1.07</v>
      </c>
      <c r="G174" s="56">
        <v>1.5</v>
      </c>
      <c r="H174" s="55">
        <v>0.08</v>
      </c>
      <c r="I174" s="57">
        <f>H174/G174*100</f>
        <v>5.3333333333333339</v>
      </c>
      <c r="J174" s="58"/>
      <c r="K174" s="75"/>
      <c r="L174" s="76"/>
      <c r="N174"/>
    </row>
    <row r="175" spans="1:14" hidden="1" x14ac:dyDescent="0.2">
      <c r="A175" s="43" t="s">
        <v>3</v>
      </c>
      <c r="B175" s="44" t="s">
        <v>4</v>
      </c>
      <c r="C175" s="45" t="s">
        <v>5</v>
      </c>
      <c r="D175" s="44" t="s">
        <v>6</v>
      </c>
      <c r="E175" s="44" t="s">
        <v>7</v>
      </c>
      <c r="F175" s="44"/>
      <c r="G175" s="46"/>
      <c r="H175" s="44"/>
      <c r="I175" s="47"/>
    </row>
    <row r="176" spans="1:14" hidden="1" x14ac:dyDescent="0.2">
      <c r="A176" s="43" t="s">
        <v>51</v>
      </c>
      <c r="B176" s="44"/>
      <c r="C176" s="45">
        <v>2005</v>
      </c>
      <c r="D176" s="44">
        <v>2006</v>
      </c>
      <c r="E176" s="44">
        <v>2007</v>
      </c>
      <c r="F176" s="44"/>
      <c r="G176" s="46"/>
      <c r="H176" s="44"/>
      <c r="I176" s="47"/>
    </row>
    <row r="177" spans="1:14" hidden="1" x14ac:dyDescent="0.2">
      <c r="A177" s="62"/>
      <c r="B177" s="63"/>
      <c r="C177" s="83"/>
      <c r="D177" s="83"/>
      <c r="E177" s="83"/>
      <c r="F177" s="63"/>
      <c r="G177" s="71"/>
      <c r="H177" s="63"/>
      <c r="I177" s="88"/>
    </row>
    <row r="178" spans="1:14" x14ac:dyDescent="0.2">
      <c r="A178" s="62" t="s">
        <v>87</v>
      </c>
      <c r="B178" s="63" t="s">
        <v>88</v>
      </c>
      <c r="C178" s="64">
        <v>5</v>
      </c>
      <c r="D178" s="64">
        <v>10</v>
      </c>
      <c r="E178">
        <v>10</v>
      </c>
      <c r="F178" s="63">
        <v>1</v>
      </c>
      <c r="G178" s="71">
        <v>8</v>
      </c>
      <c r="H178" s="63">
        <v>2.87</v>
      </c>
      <c r="I178" s="57">
        <v>0</v>
      </c>
      <c r="K178" s="89"/>
    </row>
    <row r="179" spans="1:14" hidden="1" x14ac:dyDescent="0.2">
      <c r="A179" s="43" t="s">
        <v>3</v>
      </c>
      <c r="B179" s="44" t="s">
        <v>4</v>
      </c>
      <c r="C179" s="45" t="s">
        <v>5</v>
      </c>
      <c r="D179" s="44" t="s">
        <v>6</v>
      </c>
      <c r="E179" s="44" t="s">
        <v>7</v>
      </c>
      <c r="F179" s="44"/>
      <c r="G179" s="46"/>
      <c r="H179" s="44"/>
      <c r="I179" s="47" t="s">
        <v>15</v>
      </c>
      <c r="J179" s="48"/>
      <c r="K179" s="49"/>
      <c r="L179" s="77"/>
      <c r="M179" s="60" t="s">
        <v>11</v>
      </c>
    </row>
    <row r="180" spans="1:14" hidden="1" x14ac:dyDescent="0.2">
      <c r="A180" s="43" t="s">
        <v>51</v>
      </c>
      <c r="B180" s="44"/>
      <c r="C180" s="45">
        <v>2005</v>
      </c>
      <c r="D180" s="44" t="s">
        <v>12</v>
      </c>
      <c r="E180" s="44">
        <v>2007</v>
      </c>
      <c r="F180" s="44"/>
      <c r="G180" s="46"/>
      <c r="H180" s="44"/>
      <c r="I180" s="47" t="s">
        <v>15</v>
      </c>
      <c r="J180" s="44"/>
      <c r="K180" s="51"/>
      <c r="L180" s="76"/>
    </row>
    <row r="181" spans="1:14" x14ac:dyDescent="0.2">
      <c r="A181" s="62">
        <v>642</v>
      </c>
      <c r="B181" s="55" t="s">
        <v>89</v>
      </c>
      <c r="C181" s="83"/>
      <c r="D181" s="83"/>
      <c r="E181" s="83"/>
      <c r="F181" s="68">
        <v>1</v>
      </c>
      <c r="G181" s="87">
        <v>1</v>
      </c>
      <c r="H181" s="68">
        <v>0</v>
      </c>
      <c r="I181" s="57">
        <v>0</v>
      </c>
      <c r="J181" s="76"/>
      <c r="K181" s="91"/>
      <c r="L181" s="76"/>
    </row>
    <row r="182" spans="1:14" x14ac:dyDescent="0.2">
      <c r="A182" s="54">
        <v>635</v>
      </c>
      <c r="B182" s="55" t="s">
        <v>68</v>
      </c>
      <c r="C182">
        <v>5</v>
      </c>
      <c r="D182">
        <v>10</v>
      </c>
      <c r="E182">
        <v>10</v>
      </c>
      <c r="F182" s="90"/>
      <c r="G182" s="56">
        <v>7</v>
      </c>
      <c r="H182" s="90">
        <v>2.87</v>
      </c>
      <c r="K182" s="75"/>
      <c r="L182" s="76"/>
    </row>
    <row r="183" spans="1:14" hidden="1" x14ac:dyDescent="0.2">
      <c r="A183" s="43"/>
      <c r="B183" s="44"/>
      <c r="C183" s="45"/>
      <c r="D183" s="44"/>
      <c r="E183" s="44"/>
      <c r="F183" s="44"/>
      <c r="G183" s="46"/>
      <c r="H183" s="44"/>
      <c r="I183" s="47"/>
    </row>
    <row r="184" spans="1:14" hidden="1" x14ac:dyDescent="0.2">
      <c r="A184" s="43"/>
      <c r="B184" s="44"/>
      <c r="C184" s="45"/>
      <c r="D184" s="44"/>
      <c r="E184" s="44"/>
      <c r="F184" s="44"/>
      <c r="G184" s="46"/>
      <c r="H184" s="44"/>
      <c r="I184" s="47"/>
    </row>
    <row r="185" spans="1:14" hidden="1" x14ac:dyDescent="0.2">
      <c r="A185" s="62"/>
      <c r="B185" s="63"/>
      <c r="C185" s="83"/>
      <c r="D185" s="83"/>
      <c r="E185" s="83"/>
      <c r="F185" s="63"/>
      <c r="G185" s="71"/>
      <c r="H185" s="63"/>
      <c r="I185" s="88"/>
    </row>
    <row r="186" spans="1:14" hidden="1" x14ac:dyDescent="0.2">
      <c r="A186" s="62"/>
      <c r="B186" s="63"/>
      <c r="C186" s="83"/>
      <c r="D186" s="83"/>
      <c r="E186" s="83"/>
      <c r="F186" s="63"/>
      <c r="G186" s="71"/>
      <c r="H186" s="63"/>
      <c r="I186" s="88"/>
    </row>
    <row r="187" spans="1:14" x14ac:dyDescent="0.2">
      <c r="A187" s="62" t="s">
        <v>90</v>
      </c>
      <c r="B187" s="63" t="s">
        <v>91</v>
      </c>
      <c r="C187" s="83"/>
      <c r="D187" s="83"/>
      <c r="E187" s="83"/>
      <c r="F187" s="63">
        <v>0</v>
      </c>
      <c r="G187" s="71">
        <v>1</v>
      </c>
      <c r="H187" s="63">
        <v>0</v>
      </c>
      <c r="I187" s="57">
        <v>0</v>
      </c>
    </row>
    <row r="188" spans="1:14" x14ac:dyDescent="0.2">
      <c r="A188" s="82">
        <v>642</v>
      </c>
      <c r="B188" s="68" t="s">
        <v>92</v>
      </c>
      <c r="C188" s="64">
        <f>C189+C190+C193+C198+C213</f>
        <v>2675</v>
      </c>
      <c r="D188" s="64">
        <f>D189+D190+D193+D198+D213</f>
        <v>5101</v>
      </c>
      <c r="E188" s="64">
        <f>E189+E190+E193+E198+E213</f>
        <v>9690</v>
      </c>
      <c r="F188" s="65">
        <v>0</v>
      </c>
      <c r="G188" s="71">
        <v>1</v>
      </c>
      <c r="H188" s="65">
        <v>0</v>
      </c>
      <c r="I188" s="57">
        <v>0</v>
      </c>
      <c r="J188" s="71"/>
      <c r="K188" s="65"/>
      <c r="L188" s="76"/>
    </row>
    <row r="189" spans="1:14" hidden="1" x14ac:dyDescent="0.2">
      <c r="C189">
        <v>185</v>
      </c>
      <c r="D189">
        <v>224</v>
      </c>
      <c r="E189">
        <v>450</v>
      </c>
      <c r="I189" s="57" t="e">
        <f>H189/G189*100</f>
        <v>#DIV/0!</v>
      </c>
      <c r="K189" s="75"/>
      <c r="L189" s="76"/>
    </row>
    <row r="190" spans="1:14" hidden="1" x14ac:dyDescent="0.2">
      <c r="C190">
        <v>19</v>
      </c>
      <c r="D190">
        <v>76</v>
      </c>
      <c r="E190">
        <v>150</v>
      </c>
      <c r="I190" s="57" t="e">
        <f>H190/G190*100</f>
        <v>#DIV/0!</v>
      </c>
      <c r="K190" s="75"/>
      <c r="L190" s="76"/>
    </row>
    <row r="191" spans="1:14" s="60" customFormat="1" hidden="1" x14ac:dyDescent="0.2">
      <c r="A191" s="54">
        <v>633006</v>
      </c>
      <c r="B191" s="55" t="s">
        <v>93</v>
      </c>
      <c r="C191"/>
      <c r="D191"/>
      <c r="E191"/>
      <c r="F191" s="55"/>
      <c r="G191" s="56"/>
      <c r="H191" s="55"/>
      <c r="I191" s="57"/>
      <c r="J191" s="58"/>
      <c r="K191" s="75"/>
      <c r="L191" s="76"/>
      <c r="N191"/>
    </row>
    <row r="192" spans="1:14" s="60" customFormat="1" ht="15.75" x14ac:dyDescent="0.25">
      <c r="A192" s="62" t="s">
        <v>94</v>
      </c>
      <c r="B192" s="63" t="s">
        <v>95</v>
      </c>
      <c r="C192"/>
      <c r="D192"/>
      <c r="E192"/>
      <c r="F192" s="94">
        <f>F193+F194+F196</f>
        <v>8.77</v>
      </c>
      <c r="G192" s="93">
        <f>G193+G194+G196</f>
        <v>110.69999999999999</v>
      </c>
      <c r="H192" s="94">
        <f>H193+H194+H196</f>
        <v>11.389999999999999</v>
      </c>
      <c r="I192" s="57">
        <f>H192/G192*100</f>
        <v>10.289069557362239</v>
      </c>
      <c r="J192" s="58"/>
      <c r="K192" s="75"/>
      <c r="L192" s="76"/>
      <c r="N192"/>
    </row>
    <row r="193" spans="1:14" s="60" customFormat="1" x14ac:dyDescent="0.2">
      <c r="A193" s="82">
        <v>610</v>
      </c>
      <c r="B193" s="68" t="s">
        <v>204</v>
      </c>
      <c r="C193" s="70">
        <f>SUM(C194:C197)</f>
        <v>235</v>
      </c>
      <c r="D193" s="70">
        <f>SUM(D194:D197)</f>
        <v>245</v>
      </c>
      <c r="E193" s="70">
        <f>SUM(E194:E197)</f>
        <v>320</v>
      </c>
      <c r="F193" s="87">
        <v>0</v>
      </c>
      <c r="G193" s="87">
        <v>8</v>
      </c>
      <c r="H193" s="87">
        <v>1.74</v>
      </c>
      <c r="I193" s="57">
        <f>H193/G193*100</f>
        <v>21.75</v>
      </c>
      <c r="J193" s="71"/>
      <c r="K193" s="75"/>
      <c r="L193" s="76"/>
      <c r="N193"/>
    </row>
    <row r="194" spans="1:14" s="60" customFormat="1" x14ac:dyDescent="0.2">
      <c r="A194" s="54">
        <v>620</v>
      </c>
      <c r="B194" s="55" t="s">
        <v>205</v>
      </c>
      <c r="C194">
        <v>137</v>
      </c>
      <c r="D194">
        <v>150</v>
      </c>
      <c r="E194">
        <v>200</v>
      </c>
      <c r="F194" s="55">
        <v>0</v>
      </c>
      <c r="G194" s="56">
        <v>3</v>
      </c>
      <c r="H194" s="55">
        <v>0.62</v>
      </c>
      <c r="I194" s="57">
        <f>H194/G194*100</f>
        <v>20.666666666666668</v>
      </c>
      <c r="J194" s="58"/>
      <c r="K194" s="59"/>
      <c r="N194"/>
    </row>
    <row r="195" spans="1:14" s="60" customFormat="1" hidden="1" x14ac:dyDescent="0.2">
      <c r="A195" s="54" t="s">
        <v>15</v>
      </c>
      <c r="B195" s="55"/>
      <c r="C195"/>
      <c r="D195"/>
      <c r="E195"/>
      <c r="F195" s="55"/>
      <c r="G195" s="56"/>
      <c r="H195" s="55"/>
      <c r="I195" s="57"/>
      <c r="J195" s="58"/>
      <c r="K195" s="59"/>
      <c r="N195"/>
    </row>
    <row r="196" spans="1:14" s="60" customFormat="1" x14ac:dyDescent="0.2">
      <c r="A196" s="69" t="s">
        <v>66</v>
      </c>
      <c r="B196" s="55" t="s">
        <v>22</v>
      </c>
      <c r="C196"/>
      <c r="D196"/>
      <c r="E196"/>
      <c r="F196" s="56">
        <f>SUM(F197:F204)</f>
        <v>8.77</v>
      </c>
      <c r="G196" s="56">
        <f>SUM(G197:G204)</f>
        <v>99.699999999999989</v>
      </c>
      <c r="H196" s="56">
        <v>9.0299999999999994</v>
      </c>
      <c r="I196" s="57">
        <v>0</v>
      </c>
      <c r="J196" s="58"/>
      <c r="K196" s="75"/>
      <c r="L196" s="76"/>
      <c r="N196"/>
    </row>
    <row r="197" spans="1:14" s="60" customFormat="1" x14ac:dyDescent="0.2">
      <c r="A197" s="54">
        <v>633</v>
      </c>
      <c r="B197" s="55" t="s">
        <v>206</v>
      </c>
      <c r="C197">
        <v>98</v>
      </c>
      <c r="D197">
        <v>95</v>
      </c>
      <c r="E197">
        <v>120</v>
      </c>
      <c r="F197" s="55">
        <v>0.41</v>
      </c>
      <c r="G197" s="56">
        <v>12.5</v>
      </c>
      <c r="H197" s="55">
        <v>1.25</v>
      </c>
      <c r="I197" s="57">
        <f>H197/G197*100</f>
        <v>10</v>
      </c>
      <c r="J197" s="58"/>
      <c r="K197" s="59"/>
      <c r="N197"/>
    </row>
    <row r="198" spans="1:14" s="60" customFormat="1" x14ac:dyDescent="0.2">
      <c r="A198" s="69">
        <v>634</v>
      </c>
      <c r="B198" s="66" t="s">
        <v>26</v>
      </c>
      <c r="C198" s="70">
        <f>SUM(C199:C209)</f>
        <v>1770</v>
      </c>
      <c r="D198" s="70">
        <f>SUM(D199:D209)</f>
        <v>4025</v>
      </c>
      <c r="E198" s="70">
        <f>SUM(E199:E209)</f>
        <v>8120</v>
      </c>
      <c r="F198" s="71">
        <v>1.94</v>
      </c>
      <c r="G198" s="71">
        <v>15.6</v>
      </c>
      <c r="H198" s="71">
        <v>1.59</v>
      </c>
      <c r="I198" s="57">
        <f>H198/G198*100</f>
        <v>10.192307692307693</v>
      </c>
      <c r="J198" s="71"/>
      <c r="K198" s="65"/>
      <c r="L198" s="76"/>
      <c r="N198"/>
    </row>
    <row r="199" spans="1:14" s="60" customFormat="1" x14ac:dyDescent="0.2">
      <c r="A199" s="54">
        <v>635</v>
      </c>
      <c r="B199" s="55" t="s">
        <v>68</v>
      </c>
      <c r="C199">
        <v>59</v>
      </c>
      <c r="D199">
        <v>105</v>
      </c>
      <c r="E199">
        <v>100</v>
      </c>
      <c r="F199" s="55">
        <v>3.68</v>
      </c>
      <c r="G199" s="56">
        <v>51.5</v>
      </c>
      <c r="H199" s="55">
        <v>0.47</v>
      </c>
      <c r="I199" s="57">
        <f>H199/G199*100</f>
        <v>0.9126213592233009</v>
      </c>
      <c r="J199" s="58"/>
      <c r="K199" s="75"/>
      <c r="L199" s="76"/>
      <c r="N199"/>
    </row>
    <row r="200" spans="1:14" s="60" customFormat="1" hidden="1" x14ac:dyDescent="0.2">
      <c r="A200" s="54" t="s">
        <v>96</v>
      </c>
      <c r="B200" s="55" t="s">
        <v>97</v>
      </c>
      <c r="C200">
        <v>0</v>
      </c>
      <c r="D200">
        <v>70</v>
      </c>
      <c r="E200">
        <v>70</v>
      </c>
      <c r="F200" s="55"/>
      <c r="G200" s="56"/>
      <c r="H200" s="55"/>
      <c r="I200" s="57">
        <v>0</v>
      </c>
      <c r="J200" s="58"/>
      <c r="K200" s="59"/>
      <c r="N200"/>
    </row>
    <row r="201" spans="1:14" s="60" customFormat="1" hidden="1" x14ac:dyDescent="0.2">
      <c r="A201" s="54"/>
      <c r="B201" s="55"/>
      <c r="C201">
        <v>798</v>
      </c>
      <c r="D201">
        <v>400</v>
      </c>
      <c r="E201">
        <v>6250</v>
      </c>
      <c r="F201" s="55"/>
      <c r="G201" s="56"/>
      <c r="H201" s="55"/>
      <c r="I201" s="57">
        <v>0</v>
      </c>
      <c r="J201" s="58"/>
      <c r="K201" s="75"/>
      <c r="L201" s="76"/>
      <c r="N201"/>
    </row>
    <row r="202" spans="1:14" s="60" customFormat="1" x14ac:dyDescent="0.2">
      <c r="A202" s="54">
        <v>636</v>
      </c>
      <c r="B202" s="55" t="s">
        <v>98</v>
      </c>
      <c r="C202"/>
      <c r="D202"/>
      <c r="E202"/>
      <c r="F202" s="55">
        <v>0</v>
      </c>
      <c r="G202" s="56">
        <v>0.3</v>
      </c>
      <c r="H202" s="55">
        <v>0</v>
      </c>
      <c r="I202" s="57">
        <f t="shared" ref="I202:I208" si="12">H202/G202*100</f>
        <v>0</v>
      </c>
      <c r="J202" s="58"/>
      <c r="K202" s="59"/>
      <c r="N202"/>
    </row>
    <row r="203" spans="1:14" s="60" customFormat="1" x14ac:dyDescent="0.2">
      <c r="A203" s="54">
        <v>651</v>
      </c>
      <c r="B203" s="55" t="s">
        <v>99</v>
      </c>
      <c r="C203"/>
      <c r="D203"/>
      <c r="E203"/>
      <c r="F203" s="55">
        <v>0.7</v>
      </c>
      <c r="G203" s="56">
        <v>1.5</v>
      </c>
      <c r="H203" s="55">
        <v>0.32</v>
      </c>
      <c r="I203" s="57"/>
      <c r="J203" s="58"/>
      <c r="K203" s="59"/>
      <c r="N203"/>
    </row>
    <row r="204" spans="1:14" s="60" customFormat="1" x14ac:dyDescent="0.2">
      <c r="A204" s="54">
        <v>637</v>
      </c>
      <c r="B204" s="55" t="s">
        <v>28</v>
      </c>
      <c r="C204">
        <v>9</v>
      </c>
      <c r="D204">
        <v>0</v>
      </c>
      <c r="E204">
        <v>50</v>
      </c>
      <c r="F204" s="55">
        <v>2.04</v>
      </c>
      <c r="G204" s="56">
        <v>18.3</v>
      </c>
      <c r="H204" s="55">
        <v>5.39</v>
      </c>
      <c r="I204" s="57">
        <f t="shared" si="12"/>
        <v>29.453551912568305</v>
      </c>
      <c r="J204" s="58"/>
      <c r="K204" s="59"/>
      <c r="N204"/>
    </row>
    <row r="205" spans="1:14" s="60" customFormat="1" hidden="1" x14ac:dyDescent="0.2">
      <c r="A205" s="54" t="s">
        <v>100</v>
      </c>
      <c r="B205" s="55" t="s">
        <v>101</v>
      </c>
      <c r="C205">
        <v>0</v>
      </c>
      <c r="D205">
        <v>2520</v>
      </c>
      <c r="E205" t="s">
        <v>15</v>
      </c>
      <c r="F205" s="55"/>
      <c r="G205" s="56"/>
      <c r="H205" s="55"/>
      <c r="I205" s="57" t="e">
        <f t="shared" si="12"/>
        <v>#DIV/0!</v>
      </c>
      <c r="J205" s="58"/>
      <c r="K205" s="59"/>
      <c r="N205"/>
    </row>
    <row r="206" spans="1:14" s="60" customFormat="1" hidden="1" x14ac:dyDescent="0.2">
      <c r="A206" s="54"/>
      <c r="B206" s="55"/>
      <c r="C206">
        <v>387</v>
      </c>
      <c r="D206">
        <v>380</v>
      </c>
      <c r="E206">
        <v>600</v>
      </c>
      <c r="F206" s="55"/>
      <c r="G206" s="56"/>
      <c r="H206" s="55"/>
      <c r="I206" s="57" t="e">
        <f t="shared" si="12"/>
        <v>#DIV/0!</v>
      </c>
      <c r="J206" s="58"/>
      <c r="K206" s="75"/>
      <c r="L206" s="76"/>
      <c r="N206"/>
    </row>
    <row r="207" spans="1:14" s="60" customFormat="1" hidden="1" x14ac:dyDescent="0.2">
      <c r="A207" s="54"/>
      <c r="B207" s="55"/>
      <c r="C207">
        <v>161</v>
      </c>
      <c r="D207">
        <v>150</v>
      </c>
      <c r="E207">
        <v>400</v>
      </c>
      <c r="F207" s="55"/>
      <c r="G207" s="56"/>
      <c r="H207" s="55"/>
      <c r="I207" s="57" t="e">
        <f t="shared" si="12"/>
        <v>#DIV/0!</v>
      </c>
      <c r="J207" s="58"/>
      <c r="K207" s="59"/>
      <c r="N207"/>
    </row>
    <row r="208" spans="1:14" s="60" customFormat="1" hidden="1" x14ac:dyDescent="0.2">
      <c r="A208" s="54"/>
      <c r="B208" s="55"/>
      <c r="C208">
        <v>300</v>
      </c>
      <c r="D208">
        <v>300</v>
      </c>
      <c r="E208">
        <v>600</v>
      </c>
      <c r="F208" s="55"/>
      <c r="G208" s="56"/>
      <c r="H208" s="55"/>
      <c r="I208" s="57" t="e">
        <f t="shared" si="12"/>
        <v>#DIV/0!</v>
      </c>
      <c r="J208" s="58"/>
      <c r="K208" s="59"/>
      <c r="N208"/>
    </row>
    <row r="209" spans="1:14" s="60" customFormat="1" hidden="1" x14ac:dyDescent="0.2">
      <c r="A209" s="54"/>
      <c r="B209" s="55"/>
      <c r="C209">
        <v>56</v>
      </c>
      <c r="D209">
        <v>100</v>
      </c>
      <c r="E209">
        <v>50</v>
      </c>
      <c r="F209" s="55"/>
      <c r="G209" s="56"/>
      <c r="H209" s="55"/>
      <c r="I209" s="57">
        <v>0</v>
      </c>
      <c r="J209" s="58"/>
      <c r="K209" s="75"/>
      <c r="L209" s="76"/>
      <c r="N209"/>
    </row>
    <row r="210" spans="1:14" s="60" customFormat="1" hidden="1" x14ac:dyDescent="0.2">
      <c r="A210" s="43"/>
      <c r="B210" s="44"/>
      <c r="C210" s="45"/>
      <c r="D210" s="44"/>
      <c r="E210" s="44"/>
      <c r="F210" s="44"/>
      <c r="G210" s="46"/>
      <c r="H210" s="44"/>
      <c r="I210" s="47"/>
      <c r="J210" s="58"/>
      <c r="K210" s="59"/>
      <c r="N210"/>
    </row>
    <row r="211" spans="1:14" s="60" customFormat="1" hidden="1" x14ac:dyDescent="0.2">
      <c r="A211" s="43"/>
      <c r="B211" s="44"/>
      <c r="C211" s="45"/>
      <c r="D211" s="44"/>
      <c r="E211" s="44"/>
      <c r="F211" s="44"/>
      <c r="G211" s="46"/>
      <c r="H211" s="44"/>
      <c r="I211" s="47"/>
      <c r="J211" s="58"/>
      <c r="K211" s="59"/>
      <c r="N211"/>
    </row>
    <row r="212" spans="1:14" s="60" customFormat="1" hidden="1" x14ac:dyDescent="0.2">
      <c r="A212" s="82"/>
      <c r="B212" s="68"/>
      <c r="C212" s="83"/>
      <c r="D212" s="83"/>
      <c r="E212" s="83"/>
      <c r="F212" s="95"/>
      <c r="G212" s="87"/>
      <c r="H212" s="95"/>
      <c r="I212" s="57">
        <v>0</v>
      </c>
      <c r="J212" s="58"/>
      <c r="K212" s="59"/>
      <c r="N212"/>
    </row>
    <row r="213" spans="1:14" s="60" customFormat="1" hidden="1" x14ac:dyDescent="0.2">
      <c r="A213" s="69"/>
      <c r="B213" s="66"/>
      <c r="C213" s="70">
        <f>C214+C215+C216</f>
        <v>466</v>
      </c>
      <c r="D213" s="70">
        <f>D214+D215+D216</f>
        <v>531</v>
      </c>
      <c r="E213" s="70">
        <f>E214+E215+E216</f>
        <v>650</v>
      </c>
      <c r="F213" s="71"/>
      <c r="G213" s="71"/>
      <c r="H213" s="71"/>
      <c r="I213" s="57" t="e">
        <f>H213/G213*100</f>
        <v>#DIV/0!</v>
      </c>
      <c r="J213" s="71"/>
      <c r="K213" s="59"/>
      <c r="N213"/>
    </row>
    <row r="214" spans="1:14" s="60" customFormat="1" hidden="1" x14ac:dyDescent="0.2">
      <c r="A214" s="54"/>
      <c r="B214" s="55"/>
      <c r="C214">
        <v>230</v>
      </c>
      <c r="D214">
        <v>200</v>
      </c>
      <c r="E214">
        <v>300</v>
      </c>
      <c r="F214" s="55"/>
      <c r="G214" s="56"/>
      <c r="H214" s="55"/>
      <c r="I214" s="57" t="e">
        <f>H214/G214*100</f>
        <v>#DIV/0!</v>
      </c>
      <c r="J214" s="58"/>
      <c r="K214" s="75"/>
      <c r="L214" s="76"/>
      <c r="N214"/>
    </row>
    <row r="215" spans="1:14" s="60" customFormat="1" hidden="1" x14ac:dyDescent="0.2">
      <c r="A215" s="54"/>
      <c r="B215" s="55"/>
      <c r="C215">
        <v>142</v>
      </c>
      <c r="D215">
        <v>250</v>
      </c>
      <c r="E215">
        <v>260</v>
      </c>
      <c r="F215" s="55"/>
      <c r="G215" s="56"/>
      <c r="H215" s="55"/>
      <c r="I215" s="57" t="e">
        <f>H215/G215*100</f>
        <v>#DIV/0!</v>
      </c>
      <c r="J215" s="58"/>
      <c r="K215" s="59"/>
      <c r="N215"/>
    </row>
    <row r="216" spans="1:14" s="60" customFormat="1" hidden="1" x14ac:dyDescent="0.2">
      <c r="A216" s="54"/>
      <c r="B216" s="55"/>
      <c r="C216">
        <v>94</v>
      </c>
      <c r="D216">
        <v>81</v>
      </c>
      <c r="E216">
        <v>90</v>
      </c>
      <c r="F216" s="55"/>
      <c r="G216" s="56"/>
      <c r="H216" s="55"/>
      <c r="I216" s="57" t="e">
        <f>H216/G216*100</f>
        <v>#DIV/0!</v>
      </c>
      <c r="J216" s="58"/>
      <c r="K216" s="59"/>
      <c r="N216"/>
    </row>
    <row r="217" spans="1:14" s="60" customFormat="1" hidden="1" x14ac:dyDescent="0.2">
      <c r="A217" s="43"/>
      <c r="B217" s="44"/>
      <c r="C217" s="45"/>
      <c r="D217" s="44"/>
      <c r="E217" s="44"/>
      <c r="F217" s="44"/>
      <c r="G217" s="46"/>
      <c r="H217" s="44"/>
      <c r="I217" s="47"/>
      <c r="J217" s="58"/>
      <c r="K217" s="59"/>
      <c r="N217"/>
    </row>
    <row r="218" spans="1:14" s="60" customFormat="1" hidden="1" x14ac:dyDescent="0.2">
      <c r="A218" s="43"/>
      <c r="B218" s="44"/>
      <c r="C218" s="45"/>
      <c r="D218" s="44"/>
      <c r="E218" s="44"/>
      <c r="F218" s="44"/>
      <c r="G218" s="46"/>
      <c r="H218" s="44"/>
      <c r="I218" s="47"/>
      <c r="J218" s="58"/>
      <c r="K218" s="59"/>
      <c r="N218"/>
    </row>
    <row r="219" spans="1:14" s="60" customFormat="1" hidden="1" x14ac:dyDescent="0.2">
      <c r="A219" s="43"/>
      <c r="B219" s="44"/>
      <c r="C219" s="45"/>
      <c r="D219" s="44"/>
      <c r="E219" s="44"/>
      <c r="F219" s="44"/>
      <c r="G219" s="46"/>
      <c r="H219" s="44"/>
      <c r="I219" s="47" t="s">
        <v>10</v>
      </c>
      <c r="J219" s="58"/>
      <c r="K219" s="79"/>
      <c r="N219"/>
    </row>
    <row r="220" spans="1:14" s="60" customFormat="1" hidden="1" x14ac:dyDescent="0.2">
      <c r="A220" s="43"/>
      <c r="B220" s="44"/>
      <c r="C220" s="45"/>
      <c r="D220" s="44"/>
      <c r="E220" s="44"/>
      <c r="F220" s="44"/>
      <c r="G220" s="46"/>
      <c r="H220" s="44"/>
      <c r="I220" s="47" t="s">
        <v>14</v>
      </c>
      <c r="J220" s="58"/>
      <c r="K220" s="80"/>
      <c r="N220"/>
    </row>
    <row r="221" spans="1:14" s="60" customFormat="1" x14ac:dyDescent="0.2">
      <c r="A221" s="62" t="s">
        <v>102</v>
      </c>
      <c r="B221" s="63" t="s">
        <v>103</v>
      </c>
      <c r="C221" s="64">
        <f>C222+C224</f>
        <v>1934</v>
      </c>
      <c r="D221" s="64">
        <f>D222+D224</f>
        <v>2230</v>
      </c>
      <c r="E221" s="64">
        <f>E222+E224</f>
        <v>2600</v>
      </c>
      <c r="F221" s="65">
        <f>F222+F224+F223+F229</f>
        <v>27.26</v>
      </c>
      <c r="G221" s="65">
        <f>G222+G224+G223+G229</f>
        <v>90.5</v>
      </c>
      <c r="H221" s="65">
        <f>H222+H224+H223+H229</f>
        <v>27.39</v>
      </c>
      <c r="I221" s="57">
        <f>H221/G221*100</f>
        <v>30.265193370165743</v>
      </c>
      <c r="J221" s="71"/>
      <c r="K221" s="65"/>
      <c r="L221" s="76"/>
      <c r="N221"/>
    </row>
    <row r="222" spans="1:14" s="60" customFormat="1" x14ac:dyDescent="0.2">
      <c r="A222" s="54">
        <v>632</v>
      </c>
      <c r="B222" s="55" t="s">
        <v>104</v>
      </c>
      <c r="C222">
        <v>1319</v>
      </c>
      <c r="D222">
        <v>1480</v>
      </c>
      <c r="E222">
        <v>1600</v>
      </c>
      <c r="F222" s="55">
        <v>23.76</v>
      </c>
      <c r="G222" s="56">
        <v>68</v>
      </c>
      <c r="H222" s="55">
        <v>24.76</v>
      </c>
      <c r="I222" s="57">
        <f>H222/G222*100</f>
        <v>36.411764705882355</v>
      </c>
      <c r="J222" s="58"/>
      <c r="K222" s="75"/>
      <c r="L222" s="76"/>
      <c r="N222"/>
    </row>
    <row r="223" spans="1:14" x14ac:dyDescent="0.2">
      <c r="A223" s="54">
        <v>635</v>
      </c>
      <c r="B223" s="55" t="s">
        <v>68</v>
      </c>
      <c r="F223" s="55">
        <v>3.5</v>
      </c>
      <c r="G223" s="56">
        <v>22.5</v>
      </c>
      <c r="H223" s="55">
        <v>2.63</v>
      </c>
      <c r="I223" s="57">
        <f>H223/G223*100</f>
        <v>11.688888888888888</v>
      </c>
      <c r="K223" s="75"/>
      <c r="L223" s="76"/>
    </row>
    <row r="224" spans="1:14" hidden="1" x14ac:dyDescent="0.2">
      <c r="C224">
        <v>615</v>
      </c>
      <c r="D224">
        <v>750</v>
      </c>
      <c r="E224">
        <v>1000</v>
      </c>
      <c r="I224" s="57" t="e">
        <f>H224/G224*100</f>
        <v>#DIV/0!</v>
      </c>
      <c r="K224" s="91"/>
      <c r="L224" s="76"/>
    </row>
    <row r="225" spans="1:13" hidden="1" x14ac:dyDescent="0.2"/>
    <row r="226" spans="1:13" hidden="1" x14ac:dyDescent="0.2"/>
    <row r="227" spans="1:13" hidden="1" x14ac:dyDescent="0.2">
      <c r="A227" s="43" t="s">
        <v>3</v>
      </c>
      <c r="B227" s="44" t="s">
        <v>4</v>
      </c>
      <c r="C227" s="45" t="s">
        <v>5</v>
      </c>
      <c r="D227" s="44" t="s">
        <v>6</v>
      </c>
      <c r="E227" s="44" t="s">
        <v>7</v>
      </c>
      <c r="F227" s="44"/>
      <c r="G227" s="46"/>
      <c r="H227" s="44"/>
      <c r="I227" s="47"/>
    </row>
    <row r="228" spans="1:13" hidden="1" x14ac:dyDescent="0.2">
      <c r="A228" s="43" t="s">
        <v>51</v>
      </c>
      <c r="B228" s="44"/>
      <c r="C228" s="45">
        <v>2005</v>
      </c>
      <c r="D228" s="44">
        <v>2006</v>
      </c>
      <c r="E228" s="44">
        <v>2007</v>
      </c>
      <c r="F228" s="44"/>
      <c r="G228" s="46"/>
      <c r="H228" s="44"/>
      <c r="I228" s="47"/>
    </row>
    <row r="229" spans="1:13" x14ac:dyDescent="0.2">
      <c r="A229" s="62">
        <v>637</v>
      </c>
      <c r="B229" s="63" t="s">
        <v>42</v>
      </c>
      <c r="C229" s="83"/>
      <c r="D229" s="83"/>
      <c r="E229" s="83"/>
      <c r="F229" s="63">
        <v>0</v>
      </c>
      <c r="G229" s="71">
        <v>0</v>
      </c>
      <c r="H229" s="63">
        <v>0</v>
      </c>
      <c r="I229" s="88">
        <v>0</v>
      </c>
    </row>
    <row r="230" spans="1:13" x14ac:dyDescent="0.2">
      <c r="A230" s="62" t="s">
        <v>105</v>
      </c>
      <c r="B230" s="63" t="s">
        <v>106</v>
      </c>
      <c r="C230" s="64">
        <v>30</v>
      </c>
      <c r="D230" s="64">
        <v>30</v>
      </c>
      <c r="E230">
        <v>30</v>
      </c>
      <c r="F230" s="63">
        <v>0</v>
      </c>
      <c r="G230" s="71">
        <v>1</v>
      </c>
      <c r="H230" s="63">
        <v>0</v>
      </c>
      <c r="I230" s="57">
        <f>H230/G230*100</f>
        <v>0</v>
      </c>
      <c r="K230" s="75"/>
      <c r="L230" s="76"/>
    </row>
    <row r="231" spans="1:13" x14ac:dyDescent="0.2">
      <c r="A231" s="54">
        <v>635</v>
      </c>
      <c r="B231" s="55" t="s">
        <v>68</v>
      </c>
      <c r="C231">
        <v>30</v>
      </c>
      <c r="D231">
        <v>30</v>
      </c>
      <c r="E231">
        <v>30</v>
      </c>
      <c r="F231" s="55">
        <v>0</v>
      </c>
      <c r="G231" s="56">
        <v>1</v>
      </c>
      <c r="H231" s="55">
        <v>0</v>
      </c>
      <c r="I231" s="57">
        <v>0</v>
      </c>
    </row>
    <row r="232" spans="1:13" hidden="1" x14ac:dyDescent="0.2"/>
    <row r="233" spans="1:13" hidden="1" x14ac:dyDescent="0.2">
      <c r="A233" s="43" t="s">
        <v>3</v>
      </c>
      <c r="B233" s="44" t="s">
        <v>4</v>
      </c>
      <c r="C233" s="45" t="s">
        <v>5</v>
      </c>
      <c r="D233" s="44" t="s">
        <v>6</v>
      </c>
      <c r="E233" s="44" t="s">
        <v>7</v>
      </c>
      <c r="F233" s="44"/>
      <c r="G233" s="46"/>
      <c r="H233" s="44"/>
      <c r="I233" s="47" t="s">
        <v>10</v>
      </c>
      <c r="J233" s="48"/>
      <c r="K233" s="49"/>
      <c r="L233" s="77"/>
      <c r="M233" s="60" t="s">
        <v>11</v>
      </c>
    </row>
    <row r="234" spans="1:13" hidden="1" x14ac:dyDescent="0.2">
      <c r="A234" s="43" t="s">
        <v>51</v>
      </c>
      <c r="B234" s="44"/>
      <c r="C234" s="45">
        <v>2005</v>
      </c>
      <c r="D234" s="44" t="s">
        <v>12</v>
      </c>
      <c r="E234" s="44">
        <v>2007</v>
      </c>
      <c r="F234" s="44"/>
      <c r="G234" s="46"/>
      <c r="H234" s="44"/>
      <c r="I234" s="47" t="s">
        <v>14</v>
      </c>
      <c r="J234" s="44"/>
      <c r="K234" s="51"/>
      <c r="L234" s="76"/>
    </row>
    <row r="235" spans="1:13" x14ac:dyDescent="0.2">
      <c r="A235" s="62" t="s">
        <v>107</v>
      </c>
      <c r="B235" s="63" t="s">
        <v>108</v>
      </c>
      <c r="C235" s="64">
        <f>SUM(C238:C245)</f>
        <v>1170</v>
      </c>
      <c r="D235" s="64">
        <f>SUM(D238:D243)</f>
        <v>920</v>
      </c>
      <c r="E235" s="64">
        <f>SUM(E238:E243)</f>
        <v>1050</v>
      </c>
      <c r="F235" s="71">
        <f>SUM(F238:F243)+F247</f>
        <v>1.8000000000000003</v>
      </c>
      <c r="G235" s="71">
        <f>SUM(G236:G243)+G247</f>
        <v>48.6</v>
      </c>
      <c r="H235" s="71">
        <f>SUM(H236:H243)+H247</f>
        <v>6.57</v>
      </c>
      <c r="I235" s="57">
        <f t="shared" ref="I235:I243" si="13">H235/G235*100</f>
        <v>13.518518518518519</v>
      </c>
      <c r="J235" s="71"/>
      <c r="K235" s="65"/>
      <c r="L235" s="76"/>
    </row>
    <row r="236" spans="1:13" x14ac:dyDescent="0.2">
      <c r="A236" s="62">
        <v>611</v>
      </c>
      <c r="B236" s="55" t="s">
        <v>65</v>
      </c>
      <c r="C236" s="64"/>
      <c r="D236" s="64"/>
      <c r="E236" s="64"/>
      <c r="F236" s="71"/>
      <c r="G236" s="71">
        <v>3.4</v>
      </c>
      <c r="H236" s="71">
        <v>0.93</v>
      </c>
      <c r="J236" s="105"/>
      <c r="K236" s="106"/>
      <c r="L236" s="76"/>
    </row>
    <row r="237" spans="1:13" x14ac:dyDescent="0.2">
      <c r="A237" s="62">
        <v>620</v>
      </c>
      <c r="B237" s="55" t="s">
        <v>46</v>
      </c>
      <c r="C237" s="64"/>
      <c r="D237" s="64"/>
      <c r="E237" s="64"/>
      <c r="F237" s="71"/>
      <c r="G237" s="71">
        <v>1.2</v>
      </c>
      <c r="H237" s="71">
        <v>0.32</v>
      </c>
      <c r="J237" s="105"/>
      <c r="K237" s="106"/>
      <c r="L237" s="76"/>
    </row>
    <row r="238" spans="1:13" x14ac:dyDescent="0.2">
      <c r="A238" s="54">
        <v>632</v>
      </c>
      <c r="B238" s="55" t="s">
        <v>109</v>
      </c>
      <c r="C238">
        <v>169</v>
      </c>
      <c r="D238">
        <v>220</v>
      </c>
      <c r="E238">
        <v>250</v>
      </c>
      <c r="F238" s="55">
        <v>0.68</v>
      </c>
      <c r="G238" s="56">
        <v>10</v>
      </c>
      <c r="H238" s="55">
        <v>5.32</v>
      </c>
      <c r="I238" s="57">
        <f t="shared" si="13"/>
        <v>53.2</v>
      </c>
      <c r="K238" s="75"/>
      <c r="L238" s="76"/>
    </row>
    <row r="239" spans="1:13" hidden="1" x14ac:dyDescent="0.2">
      <c r="A239" s="54">
        <v>635006</v>
      </c>
      <c r="B239" s="55" t="s">
        <v>110</v>
      </c>
      <c r="I239" s="57" t="e">
        <f t="shared" si="13"/>
        <v>#DIV/0!</v>
      </c>
      <c r="K239" s="75"/>
      <c r="L239" s="76"/>
    </row>
    <row r="240" spans="1:13" x14ac:dyDescent="0.2">
      <c r="A240" s="54">
        <v>642</v>
      </c>
      <c r="B240" s="55" t="s">
        <v>111</v>
      </c>
      <c r="C240">
        <v>182</v>
      </c>
      <c r="D240">
        <v>300</v>
      </c>
      <c r="E240">
        <v>400</v>
      </c>
      <c r="F240" s="55">
        <v>0</v>
      </c>
      <c r="G240" s="56">
        <v>24</v>
      </c>
      <c r="H240" s="55">
        <v>0</v>
      </c>
      <c r="I240" s="57">
        <f t="shared" si="13"/>
        <v>0</v>
      </c>
      <c r="K240" s="75"/>
      <c r="L240" s="76"/>
    </row>
    <row r="241" spans="1:14" s="60" customFormat="1" x14ac:dyDescent="0.2">
      <c r="A241" s="54">
        <v>635</v>
      </c>
      <c r="B241" s="55" t="s">
        <v>68</v>
      </c>
      <c r="C241"/>
      <c r="D241"/>
      <c r="E241"/>
      <c r="F241" s="55">
        <v>0.02</v>
      </c>
      <c r="G241" s="56">
        <v>8</v>
      </c>
      <c r="H241" s="55">
        <v>0</v>
      </c>
      <c r="I241" s="57">
        <f t="shared" si="13"/>
        <v>0</v>
      </c>
      <c r="J241" s="58"/>
      <c r="K241" s="91"/>
      <c r="L241" s="76"/>
      <c r="N241"/>
    </row>
    <row r="242" spans="1:14" s="60" customFormat="1" x14ac:dyDescent="0.2">
      <c r="A242" s="54">
        <v>637</v>
      </c>
      <c r="B242" s="55" t="s">
        <v>28</v>
      </c>
      <c r="C242"/>
      <c r="D242"/>
      <c r="E242"/>
      <c r="F242" s="55">
        <v>1.1000000000000001</v>
      </c>
      <c r="G242" s="56">
        <v>2</v>
      </c>
      <c r="H242" s="55">
        <v>0</v>
      </c>
      <c r="I242" s="57">
        <f t="shared" si="13"/>
        <v>0</v>
      </c>
      <c r="J242" s="58"/>
      <c r="K242" s="75"/>
      <c r="L242" s="76"/>
      <c r="N242"/>
    </row>
    <row r="243" spans="1:14" s="60" customFormat="1" hidden="1" x14ac:dyDescent="0.2">
      <c r="A243" s="54"/>
      <c r="B243" s="55"/>
      <c r="C243">
        <v>400</v>
      </c>
      <c r="D243">
        <v>400</v>
      </c>
      <c r="E243">
        <v>400</v>
      </c>
      <c r="F243" s="55"/>
      <c r="G243" s="56"/>
      <c r="H243" s="55"/>
      <c r="I243" s="57" t="e">
        <f t="shared" si="13"/>
        <v>#DIV/0!</v>
      </c>
      <c r="J243" s="58"/>
      <c r="K243" s="59"/>
      <c r="N243"/>
    </row>
    <row r="244" spans="1:14" s="60" customFormat="1" hidden="1" x14ac:dyDescent="0.2">
      <c r="A244" s="54"/>
      <c r="B244" s="55"/>
      <c r="C244">
        <v>398</v>
      </c>
      <c r="D244"/>
      <c r="E244">
        <v>0</v>
      </c>
      <c r="F244" s="55"/>
      <c r="G244" s="56"/>
      <c r="H244" s="55"/>
      <c r="I244" s="57" t="s">
        <v>15</v>
      </c>
      <c r="J244" s="58"/>
      <c r="K244" s="59"/>
      <c r="N244"/>
    </row>
    <row r="245" spans="1:14" s="60" customFormat="1" hidden="1" x14ac:dyDescent="0.2">
      <c r="A245" s="54"/>
      <c r="B245" s="55"/>
      <c r="C245">
        <v>21</v>
      </c>
      <c r="D245"/>
      <c r="E245">
        <v>100</v>
      </c>
      <c r="F245" s="55"/>
      <c r="G245" s="56"/>
      <c r="H245" s="55"/>
      <c r="I245" s="57"/>
      <c r="J245" s="58"/>
      <c r="K245" s="59"/>
      <c r="N245"/>
    </row>
    <row r="246" spans="1:14" s="60" customFormat="1" hidden="1" x14ac:dyDescent="0.2">
      <c r="A246" s="54"/>
      <c r="B246" s="55"/>
      <c r="C246"/>
      <c r="D246"/>
      <c r="E246"/>
      <c r="F246" s="55"/>
      <c r="G246" s="56"/>
      <c r="H246" s="55"/>
      <c r="I246" s="57"/>
      <c r="J246" s="58"/>
      <c r="K246" s="59"/>
      <c r="N246"/>
    </row>
    <row r="247" spans="1:14" s="60" customFormat="1" hidden="1" x14ac:dyDescent="0.2">
      <c r="A247" s="54"/>
      <c r="B247" s="55"/>
      <c r="C247"/>
      <c r="D247"/>
      <c r="E247"/>
      <c r="F247" s="55"/>
      <c r="G247" s="56"/>
      <c r="H247" s="55"/>
      <c r="I247" s="57" t="e">
        <f t="shared" ref="I247:I255" si="14">H247/G247*100</f>
        <v>#DIV/0!</v>
      </c>
      <c r="J247" s="58"/>
      <c r="K247" s="59"/>
      <c r="N247"/>
    </row>
    <row r="248" spans="1:14" s="60" customFormat="1" x14ac:dyDescent="0.2">
      <c r="A248" s="62" t="s">
        <v>112</v>
      </c>
      <c r="B248" s="63" t="s">
        <v>113</v>
      </c>
      <c r="C248" s="64">
        <f>C249+C250+C253+C270</f>
        <v>5124</v>
      </c>
      <c r="D248" s="64">
        <f>D249+D250+D253+D270</f>
        <v>3765</v>
      </c>
      <c r="E248" s="64">
        <f>E249+E250+E253+E270</f>
        <v>5169</v>
      </c>
      <c r="F248" s="65">
        <f>F249+F250+F253+F261+F287+F288</f>
        <v>35.540000000000006</v>
      </c>
      <c r="G248" s="65">
        <f>G249+G250+G253+G261+G287+G288</f>
        <v>137.4</v>
      </c>
      <c r="H248" s="65">
        <f>H249+H250+H253+H261+H287+H288</f>
        <v>40.14</v>
      </c>
      <c r="I248" s="57">
        <f t="shared" si="14"/>
        <v>29.213973799126634</v>
      </c>
      <c r="J248" s="71"/>
      <c r="K248" s="65"/>
      <c r="L248" s="76"/>
      <c r="N248"/>
    </row>
    <row r="249" spans="1:14" s="60" customFormat="1" x14ac:dyDescent="0.2">
      <c r="A249" s="54">
        <v>610</v>
      </c>
      <c r="B249" s="55" t="s">
        <v>114</v>
      </c>
      <c r="C249">
        <v>1053</v>
      </c>
      <c r="D249">
        <v>1165</v>
      </c>
      <c r="E249">
        <v>1150</v>
      </c>
      <c r="F249" s="55">
        <v>9.1</v>
      </c>
      <c r="G249" s="56">
        <v>35</v>
      </c>
      <c r="H249" s="55">
        <v>7.57</v>
      </c>
      <c r="I249" s="57">
        <f t="shared" si="14"/>
        <v>21.62857142857143</v>
      </c>
      <c r="J249" s="58"/>
      <c r="K249" s="75"/>
      <c r="L249" s="76"/>
      <c r="N249"/>
    </row>
    <row r="250" spans="1:14" s="60" customFormat="1" x14ac:dyDescent="0.2">
      <c r="A250" s="54">
        <v>620</v>
      </c>
      <c r="B250" s="55" t="s">
        <v>115</v>
      </c>
      <c r="C250">
        <v>369</v>
      </c>
      <c r="D250">
        <v>360</v>
      </c>
      <c r="E250">
        <v>402</v>
      </c>
      <c r="F250" s="55">
        <v>3.08</v>
      </c>
      <c r="G250" s="56">
        <v>12</v>
      </c>
      <c r="H250" s="55">
        <v>2.56</v>
      </c>
      <c r="I250" s="57">
        <f t="shared" si="14"/>
        <v>21.333333333333336</v>
      </c>
      <c r="J250" s="58"/>
      <c r="K250" s="75"/>
      <c r="L250" s="76"/>
      <c r="N250"/>
    </row>
    <row r="251" spans="1:14" s="60" customFormat="1" x14ac:dyDescent="0.2">
      <c r="A251" s="43" t="s">
        <v>3</v>
      </c>
      <c r="B251" s="44" t="s">
        <v>4</v>
      </c>
      <c r="C251" s="45" t="s">
        <v>5</v>
      </c>
      <c r="D251" s="44" t="s">
        <v>6</v>
      </c>
      <c r="E251" s="44" t="s">
        <v>7</v>
      </c>
      <c r="F251" s="44" t="s">
        <v>8</v>
      </c>
      <c r="G251" s="46" t="s">
        <v>9</v>
      </c>
      <c r="H251" s="44" t="s">
        <v>8</v>
      </c>
      <c r="I251" s="47" t="s">
        <v>10</v>
      </c>
      <c r="J251" s="58"/>
      <c r="K251" s="75"/>
      <c r="L251" s="76"/>
      <c r="N251"/>
    </row>
    <row r="252" spans="1:14" s="60" customFormat="1" x14ac:dyDescent="0.2">
      <c r="A252" s="43">
        <v>0</v>
      </c>
      <c r="B252" s="44"/>
      <c r="C252" s="45">
        <v>2005</v>
      </c>
      <c r="D252" s="44" t="s">
        <v>12</v>
      </c>
      <c r="E252" s="44">
        <v>2007</v>
      </c>
      <c r="F252" s="44" t="s">
        <v>13</v>
      </c>
      <c r="G252" s="46" t="s">
        <v>207</v>
      </c>
      <c r="H252" s="44" t="s">
        <v>203</v>
      </c>
      <c r="I252" s="47" t="s">
        <v>14</v>
      </c>
      <c r="J252" s="58"/>
      <c r="K252" s="75"/>
      <c r="L252" s="76"/>
      <c r="N252"/>
    </row>
    <row r="253" spans="1:14" s="60" customFormat="1" x14ac:dyDescent="0.2">
      <c r="A253" s="69" t="s">
        <v>66</v>
      </c>
      <c r="B253" s="66" t="s">
        <v>22</v>
      </c>
      <c r="C253" s="70">
        <f>SUM(C254:C266)</f>
        <v>976</v>
      </c>
      <c r="D253" s="70">
        <f>SUM(D254:D266)</f>
        <v>1575</v>
      </c>
      <c r="E253" s="70">
        <f>SUM(E254:E266)</f>
        <v>1040</v>
      </c>
      <c r="F253" s="71">
        <f>F254+F255+F259+F260+F258</f>
        <v>22.910000000000004</v>
      </c>
      <c r="G253" s="71">
        <f>G254+G255+G259+G260+G258</f>
        <v>85</v>
      </c>
      <c r="H253" s="71">
        <f>H254+H255+H259+H260+H258</f>
        <v>29.81</v>
      </c>
      <c r="I253" s="57">
        <f t="shared" si="14"/>
        <v>35.070588235294117</v>
      </c>
      <c r="J253" s="71"/>
      <c r="K253" s="65"/>
      <c r="L253" s="76"/>
      <c r="N253"/>
    </row>
    <row r="254" spans="1:14" s="60" customFormat="1" x14ac:dyDescent="0.2">
      <c r="A254" s="54">
        <v>632</v>
      </c>
      <c r="B254" s="55" t="s">
        <v>67</v>
      </c>
      <c r="C254">
        <v>586</v>
      </c>
      <c r="D254">
        <v>780</v>
      </c>
      <c r="E254">
        <v>650</v>
      </c>
      <c r="F254" s="55">
        <v>12.75</v>
      </c>
      <c r="G254" s="56">
        <v>33.5</v>
      </c>
      <c r="H254" s="55">
        <v>12.68</v>
      </c>
      <c r="I254" s="57">
        <f t="shared" si="14"/>
        <v>37.850746268656714</v>
      </c>
      <c r="J254" s="58"/>
      <c r="K254" s="75"/>
      <c r="L254" s="76"/>
      <c r="N254"/>
    </row>
    <row r="255" spans="1:14" s="60" customFormat="1" x14ac:dyDescent="0.2">
      <c r="A255" s="54">
        <v>633</v>
      </c>
      <c r="B255" s="55" t="s">
        <v>25</v>
      </c>
      <c r="C255">
        <v>33</v>
      </c>
      <c r="D255">
        <v>20</v>
      </c>
      <c r="E255">
        <v>25</v>
      </c>
      <c r="F255" s="55">
        <v>6.32</v>
      </c>
      <c r="G255" s="56">
        <v>16.7</v>
      </c>
      <c r="H255" s="55">
        <v>5.54</v>
      </c>
      <c r="I255" s="57">
        <f t="shared" si="14"/>
        <v>33.17365269461078</v>
      </c>
      <c r="J255" s="58"/>
      <c r="K255" s="75"/>
      <c r="L255" s="76"/>
      <c r="N255"/>
    </row>
    <row r="256" spans="1:14" s="60" customFormat="1" hidden="1" x14ac:dyDescent="0.2">
      <c r="A256" s="43"/>
      <c r="B256" s="44"/>
      <c r="C256" s="45"/>
      <c r="D256" s="44"/>
      <c r="E256" s="44"/>
      <c r="F256" s="44"/>
      <c r="G256" s="46"/>
      <c r="H256" s="44"/>
      <c r="I256" s="47"/>
      <c r="J256" s="58"/>
      <c r="K256" s="75"/>
      <c r="L256" s="76"/>
      <c r="N256"/>
    </row>
    <row r="257" spans="1:14" s="60" customFormat="1" hidden="1" x14ac:dyDescent="0.2">
      <c r="A257" s="43"/>
      <c r="B257" s="44"/>
      <c r="C257" s="45"/>
      <c r="D257" s="44"/>
      <c r="E257" s="44"/>
      <c r="F257" s="44"/>
      <c r="G257" s="46"/>
      <c r="H257" s="44"/>
      <c r="I257" s="47"/>
      <c r="J257" s="58"/>
      <c r="K257" s="75"/>
      <c r="L257" s="76"/>
      <c r="N257"/>
    </row>
    <row r="258" spans="1:14" s="60" customFormat="1" x14ac:dyDescent="0.2">
      <c r="A258" s="62">
        <v>634</v>
      </c>
      <c r="B258" s="68" t="s">
        <v>116</v>
      </c>
      <c r="C258" s="83"/>
      <c r="D258" s="83"/>
      <c r="E258" s="83"/>
      <c r="F258" s="63">
        <v>0</v>
      </c>
      <c r="G258" s="71">
        <v>0.3</v>
      </c>
      <c r="H258" s="63">
        <v>0</v>
      </c>
      <c r="I258" s="88">
        <v>0</v>
      </c>
      <c r="J258" s="58"/>
      <c r="K258" s="75"/>
      <c r="L258" s="76"/>
      <c r="N258"/>
    </row>
    <row r="259" spans="1:14" s="60" customFormat="1" x14ac:dyDescent="0.2">
      <c r="A259" s="54">
        <v>635</v>
      </c>
      <c r="B259" s="55" t="s">
        <v>68</v>
      </c>
      <c r="C259">
        <v>83</v>
      </c>
      <c r="D259">
        <v>75</v>
      </c>
      <c r="E259">
        <v>75</v>
      </c>
      <c r="F259" s="55">
        <v>0.01</v>
      </c>
      <c r="G259" s="56">
        <v>0.3</v>
      </c>
      <c r="H259" s="55">
        <v>0</v>
      </c>
      <c r="I259" s="57">
        <f>H259/G259*100</f>
        <v>0</v>
      </c>
      <c r="J259" s="58"/>
      <c r="K259" s="59"/>
      <c r="N259"/>
    </row>
    <row r="260" spans="1:14" s="60" customFormat="1" x14ac:dyDescent="0.2">
      <c r="A260" s="54">
        <v>637</v>
      </c>
      <c r="B260" s="55" t="s">
        <v>28</v>
      </c>
      <c r="C260">
        <v>24</v>
      </c>
      <c r="D260">
        <v>400</v>
      </c>
      <c r="E260">
        <v>0</v>
      </c>
      <c r="F260" s="55">
        <v>3.83</v>
      </c>
      <c r="G260" s="56">
        <v>34.200000000000003</v>
      </c>
      <c r="H260" s="55">
        <v>11.59</v>
      </c>
      <c r="I260" s="57">
        <v>0</v>
      </c>
      <c r="J260" s="58"/>
      <c r="K260" s="59"/>
      <c r="N260"/>
    </row>
    <row r="261" spans="1:14" s="60" customFormat="1" hidden="1" x14ac:dyDescent="0.2">
      <c r="A261" s="54"/>
      <c r="B261" s="55"/>
      <c r="C261">
        <v>60</v>
      </c>
      <c r="D261">
        <v>50</v>
      </c>
      <c r="E261">
        <v>50</v>
      </c>
      <c r="F261" s="55"/>
      <c r="G261" s="56"/>
      <c r="H261" s="55"/>
      <c r="I261" s="57" t="e">
        <f>H261/G261*100</f>
        <v>#DIV/0!</v>
      </c>
      <c r="J261" s="58"/>
      <c r="K261" s="59"/>
      <c r="N261"/>
    </row>
    <row r="262" spans="1:14" s="60" customFormat="1" hidden="1" x14ac:dyDescent="0.2">
      <c r="A262" s="54"/>
      <c r="B262" s="55"/>
      <c r="C262">
        <v>124</v>
      </c>
      <c r="D262">
        <v>130</v>
      </c>
      <c r="E262">
        <v>130</v>
      </c>
      <c r="F262" s="55"/>
      <c r="G262" s="56"/>
      <c r="H262" s="55"/>
      <c r="I262" s="57" t="e">
        <f>H262/G262*100</f>
        <v>#DIV/0!</v>
      </c>
      <c r="J262" s="58"/>
      <c r="K262" s="59"/>
      <c r="N262"/>
    </row>
    <row r="263" spans="1:14" s="60" customFormat="1" hidden="1" x14ac:dyDescent="0.2">
      <c r="A263" s="54"/>
      <c r="B263" s="55"/>
      <c r="C263">
        <v>36</v>
      </c>
      <c r="D263">
        <v>60</v>
      </c>
      <c r="E263">
        <v>60</v>
      </c>
      <c r="F263" s="55"/>
      <c r="G263" s="56"/>
      <c r="H263" s="55"/>
      <c r="I263" s="57" t="e">
        <f>H263/G263*100</f>
        <v>#DIV/0!</v>
      </c>
      <c r="J263" s="58"/>
      <c r="K263" s="59"/>
      <c r="N263"/>
    </row>
    <row r="264" spans="1:14" s="60" customFormat="1" hidden="1" x14ac:dyDescent="0.2">
      <c r="A264" s="54"/>
      <c r="B264" s="55"/>
      <c r="C264">
        <v>16</v>
      </c>
      <c r="D264">
        <v>20</v>
      </c>
      <c r="E264">
        <v>0</v>
      </c>
      <c r="F264" s="55"/>
      <c r="G264" s="56"/>
      <c r="H264" s="55"/>
      <c r="I264" s="57">
        <v>0</v>
      </c>
      <c r="J264" s="58"/>
      <c r="K264" s="59"/>
      <c r="N264"/>
    </row>
    <row r="265" spans="1:14" s="60" customFormat="1" hidden="1" x14ac:dyDescent="0.2">
      <c r="A265" s="54"/>
      <c r="B265" s="55"/>
      <c r="C265">
        <v>8</v>
      </c>
      <c r="D265">
        <v>10</v>
      </c>
      <c r="E265">
        <v>10</v>
      </c>
      <c r="F265" s="55"/>
      <c r="G265" s="56"/>
      <c r="H265" s="55"/>
      <c r="I265" s="57" t="e">
        <f>H265/G265*100</f>
        <v>#DIV/0!</v>
      </c>
      <c r="J265" s="58"/>
      <c r="K265" s="59"/>
      <c r="N265"/>
    </row>
    <row r="266" spans="1:14" s="60" customFormat="1" hidden="1" x14ac:dyDescent="0.2">
      <c r="A266" s="54"/>
      <c r="B266" s="55"/>
      <c r="C266">
        <v>6</v>
      </c>
      <c r="D266">
        <v>30</v>
      </c>
      <c r="E266">
        <v>40</v>
      </c>
      <c r="F266" s="55"/>
      <c r="G266" s="56"/>
      <c r="H266" s="55"/>
      <c r="I266" s="57" t="e">
        <f>H266/G266*100</f>
        <v>#DIV/0!</v>
      </c>
      <c r="J266" s="58"/>
      <c r="K266" s="75"/>
      <c r="L266" s="76"/>
      <c r="N266"/>
    </row>
    <row r="267" spans="1:14" s="60" customFormat="1" hidden="1" x14ac:dyDescent="0.2">
      <c r="A267" s="54"/>
      <c r="B267" s="55"/>
      <c r="C267"/>
      <c r="D267"/>
      <c r="E267"/>
      <c r="F267" s="55"/>
      <c r="G267" s="56"/>
      <c r="H267" s="55"/>
      <c r="I267" s="57"/>
      <c r="J267" s="58"/>
      <c r="K267" s="59"/>
      <c r="N267"/>
    </row>
    <row r="268" spans="1:14" s="60" customFormat="1" hidden="1" x14ac:dyDescent="0.2">
      <c r="A268" s="43"/>
      <c r="B268" s="44"/>
      <c r="C268" s="45"/>
      <c r="D268" s="44"/>
      <c r="E268" s="44"/>
      <c r="F268" s="44"/>
      <c r="G268" s="46"/>
      <c r="H268" s="44"/>
      <c r="I268" s="47"/>
      <c r="J268" s="58"/>
      <c r="K268" s="59"/>
      <c r="N268"/>
    </row>
    <row r="269" spans="1:14" s="60" customFormat="1" hidden="1" x14ac:dyDescent="0.2">
      <c r="A269" s="43"/>
      <c r="B269" s="44"/>
      <c r="C269" s="45"/>
      <c r="D269" s="44"/>
      <c r="E269" s="44"/>
      <c r="F269" s="44"/>
      <c r="G269" s="46"/>
      <c r="H269" s="44"/>
      <c r="I269" s="47"/>
      <c r="J269" s="58"/>
      <c r="K269" s="59"/>
      <c r="N269"/>
    </row>
    <row r="270" spans="1:14" s="60" customFormat="1" hidden="1" x14ac:dyDescent="0.2">
      <c r="A270" s="69"/>
      <c r="B270" s="66"/>
      <c r="C270" s="81">
        <f>SUM(C271:C273)+SUM(C276:C283)</f>
        <v>2726</v>
      </c>
      <c r="D270" s="81">
        <f>SUM(D271:D273)+SUM(D276:D283)</f>
        <v>665</v>
      </c>
      <c r="E270" s="81">
        <f>SUM(E271:E273)+SUM(E276:E283)</f>
        <v>2577</v>
      </c>
      <c r="F270" s="71"/>
      <c r="G270" s="71"/>
      <c r="H270" s="71"/>
      <c r="I270" s="57" t="e">
        <f>H270/G270*100</f>
        <v>#DIV/0!</v>
      </c>
      <c r="J270" s="71"/>
      <c r="K270" s="65"/>
      <c r="L270" s="76"/>
      <c r="N270"/>
    </row>
    <row r="271" spans="1:14" s="60" customFormat="1" hidden="1" x14ac:dyDescent="0.2">
      <c r="A271" s="54"/>
      <c r="B271" s="55"/>
      <c r="C271">
        <v>0</v>
      </c>
      <c r="D271">
        <v>5</v>
      </c>
      <c r="E271">
        <v>5</v>
      </c>
      <c r="F271" s="55"/>
      <c r="G271" s="56"/>
      <c r="H271" s="55"/>
      <c r="I271" s="57" t="e">
        <f>H271/G271*100</f>
        <v>#DIV/0!</v>
      </c>
      <c r="J271" s="58"/>
      <c r="K271" s="59"/>
      <c r="N271"/>
    </row>
    <row r="272" spans="1:14" s="60" customFormat="1" hidden="1" x14ac:dyDescent="0.2">
      <c r="A272" s="54"/>
      <c r="B272" s="55"/>
      <c r="C272">
        <v>14</v>
      </c>
      <c r="D272">
        <v>10</v>
      </c>
      <c r="E272">
        <v>10</v>
      </c>
      <c r="F272" s="55"/>
      <c r="G272" s="56"/>
      <c r="H272" s="55"/>
      <c r="I272" s="57" t="e">
        <f>H272/G272*100</f>
        <v>#DIV/0!</v>
      </c>
      <c r="J272" s="58"/>
      <c r="K272" s="59"/>
      <c r="N272"/>
    </row>
    <row r="273" spans="1:13" hidden="1" x14ac:dyDescent="0.2">
      <c r="C273">
        <v>260</v>
      </c>
      <c r="D273">
        <v>125</v>
      </c>
      <c r="E273">
        <v>100</v>
      </c>
      <c r="I273" s="57" t="e">
        <f>H273/G273*100</f>
        <v>#DIV/0!</v>
      </c>
    </row>
    <row r="274" spans="1:13" hidden="1" x14ac:dyDescent="0.2">
      <c r="A274" s="43"/>
      <c r="B274" s="44"/>
      <c r="C274" s="45" t="s">
        <v>5</v>
      </c>
      <c r="D274" s="44" t="s">
        <v>6</v>
      </c>
      <c r="E274" s="44" t="s">
        <v>7</v>
      </c>
      <c r="F274" s="44"/>
      <c r="G274" s="46"/>
      <c r="H274" s="44"/>
      <c r="I274" s="47"/>
    </row>
    <row r="275" spans="1:13" hidden="1" x14ac:dyDescent="0.2">
      <c r="A275" s="43"/>
      <c r="B275" s="44"/>
      <c r="C275" s="45">
        <v>2005</v>
      </c>
      <c r="D275" s="44">
        <v>2006</v>
      </c>
      <c r="E275" s="44">
        <v>2007</v>
      </c>
      <c r="F275" s="44"/>
      <c r="G275" s="46"/>
      <c r="H275" s="44"/>
      <c r="I275" s="47"/>
    </row>
    <row r="276" spans="1:13" hidden="1" x14ac:dyDescent="0.2">
      <c r="C276">
        <v>4</v>
      </c>
      <c r="D276">
        <v>10</v>
      </c>
      <c r="E276">
        <v>0</v>
      </c>
    </row>
    <row r="277" spans="1:13" hidden="1" x14ac:dyDescent="0.2">
      <c r="C277">
        <v>9</v>
      </c>
      <c r="D277">
        <v>10</v>
      </c>
      <c r="E277">
        <v>15</v>
      </c>
      <c r="I277" s="57" t="e">
        <f>H277/G277*100</f>
        <v>#DIV/0!</v>
      </c>
    </row>
    <row r="278" spans="1:13" hidden="1" x14ac:dyDescent="0.2">
      <c r="C278">
        <v>103</v>
      </c>
      <c r="D278">
        <v>115</v>
      </c>
      <c r="E278">
        <v>50</v>
      </c>
      <c r="I278" s="57" t="e">
        <f>H278/G278*100</f>
        <v>#DIV/0!</v>
      </c>
    </row>
    <row r="279" spans="1:13" hidden="1" x14ac:dyDescent="0.2">
      <c r="C279">
        <v>66</v>
      </c>
      <c r="D279">
        <v>80</v>
      </c>
      <c r="E279">
        <v>80</v>
      </c>
      <c r="I279" s="57" t="e">
        <f>H279/G279*100</f>
        <v>#DIV/0!</v>
      </c>
      <c r="K279" s="75"/>
      <c r="L279" s="76"/>
    </row>
    <row r="280" spans="1:13" hidden="1" x14ac:dyDescent="0.2">
      <c r="C280">
        <v>226</v>
      </c>
      <c r="D280">
        <v>250</v>
      </c>
      <c r="E280">
        <v>250</v>
      </c>
      <c r="I280" s="57" t="e">
        <f>H280/G280*100</f>
        <v>#DIV/0!</v>
      </c>
    </row>
    <row r="281" spans="1:13" hidden="1" x14ac:dyDescent="0.2">
      <c r="A281" s="43"/>
      <c r="B281" s="44"/>
      <c r="C281" s="45" t="s">
        <v>5</v>
      </c>
      <c r="D281" s="44" t="s">
        <v>6</v>
      </c>
      <c r="E281" s="44" t="s">
        <v>7</v>
      </c>
      <c r="F281" s="44"/>
      <c r="G281" s="46"/>
      <c r="H281" s="44"/>
      <c r="I281" s="47" t="s">
        <v>10</v>
      </c>
      <c r="J281" s="48"/>
      <c r="K281" s="49"/>
      <c r="L281" s="77"/>
      <c r="M281" s="60" t="s">
        <v>117</v>
      </c>
    </row>
    <row r="282" spans="1:13" hidden="1" x14ac:dyDescent="0.2">
      <c r="A282" s="43"/>
      <c r="B282" s="44"/>
      <c r="C282" s="45">
        <v>2005</v>
      </c>
      <c r="D282" s="44" t="s">
        <v>12</v>
      </c>
      <c r="E282" s="44">
        <v>2007</v>
      </c>
      <c r="F282" s="44"/>
      <c r="G282" s="46"/>
      <c r="H282" s="44"/>
      <c r="I282" s="47" t="s">
        <v>14</v>
      </c>
      <c r="J282" s="44"/>
      <c r="K282" s="51"/>
      <c r="L282" s="76"/>
    </row>
    <row r="283" spans="1:13" hidden="1" x14ac:dyDescent="0.2">
      <c r="C283">
        <v>39</v>
      </c>
      <c r="D283">
        <v>60</v>
      </c>
      <c r="E283">
        <v>60</v>
      </c>
      <c r="I283" s="57" t="e">
        <f>H283/G283*100</f>
        <v>#DIV/0!</v>
      </c>
    </row>
    <row r="284" spans="1:13" hidden="1" x14ac:dyDescent="0.2">
      <c r="I284" s="57">
        <v>0</v>
      </c>
      <c r="K284" s="75"/>
      <c r="L284" s="76"/>
    </row>
    <row r="285" spans="1:13" hidden="1" x14ac:dyDescent="0.2">
      <c r="I285" s="57" t="e">
        <f>H285/G285*100</f>
        <v>#DIV/0!</v>
      </c>
      <c r="K285" s="75"/>
      <c r="L285" s="76"/>
    </row>
    <row r="286" spans="1:13" hidden="1" x14ac:dyDescent="0.2">
      <c r="I286" s="57">
        <v>0</v>
      </c>
      <c r="K286" s="75"/>
      <c r="L286" s="76"/>
    </row>
    <row r="287" spans="1:13" hidden="1" x14ac:dyDescent="0.2">
      <c r="A287" s="82"/>
      <c r="B287" s="63"/>
      <c r="C287" s="64">
        <f>C288+C289</f>
        <v>1</v>
      </c>
      <c r="D287" s="64">
        <f>D288+D289</f>
        <v>20</v>
      </c>
      <c r="E287" s="64">
        <f>E288+E289</f>
        <v>20</v>
      </c>
      <c r="F287" s="71"/>
      <c r="G287" s="71"/>
      <c r="H287" s="71"/>
      <c r="I287" s="57" t="e">
        <f>H287/G287*100</f>
        <v>#DIV/0!</v>
      </c>
      <c r="K287" s="65"/>
    </row>
    <row r="288" spans="1:13" x14ac:dyDescent="0.2">
      <c r="A288" s="54">
        <v>642</v>
      </c>
      <c r="B288" s="55" t="s">
        <v>111</v>
      </c>
      <c r="C288">
        <v>0</v>
      </c>
      <c r="D288">
        <v>15</v>
      </c>
      <c r="E288">
        <v>15</v>
      </c>
      <c r="F288" s="55">
        <v>0.45</v>
      </c>
      <c r="G288" s="56">
        <v>5.4</v>
      </c>
      <c r="H288" s="55">
        <v>0.2</v>
      </c>
      <c r="I288" s="57">
        <f>H288/G288*100</f>
        <v>3.7037037037037033</v>
      </c>
    </row>
    <row r="289" spans="1:14" s="60" customFormat="1" hidden="1" x14ac:dyDescent="0.2">
      <c r="A289" s="54"/>
      <c r="B289" s="55"/>
      <c r="C289">
        <v>1</v>
      </c>
      <c r="D289">
        <v>5</v>
      </c>
      <c r="E289">
        <v>5</v>
      </c>
      <c r="F289" s="55"/>
      <c r="G289" s="56"/>
      <c r="H289" s="55"/>
      <c r="I289" s="57" t="e">
        <f>H289/G289*100</f>
        <v>#DIV/0!</v>
      </c>
      <c r="J289" s="58"/>
      <c r="K289" s="59"/>
      <c r="N289"/>
    </row>
    <row r="290" spans="1:14" s="60" customFormat="1" hidden="1" x14ac:dyDescent="0.2">
      <c r="A290" s="54"/>
      <c r="B290" s="55"/>
      <c r="C290"/>
      <c r="D290"/>
      <c r="E290"/>
      <c r="F290" s="55"/>
      <c r="G290" s="56"/>
      <c r="H290" s="55"/>
      <c r="I290" s="57"/>
      <c r="J290" s="58"/>
      <c r="K290" s="59"/>
      <c r="N290"/>
    </row>
    <row r="291" spans="1:14" s="60" customFormat="1" hidden="1" x14ac:dyDescent="0.2">
      <c r="A291" s="82"/>
      <c r="B291" s="63"/>
      <c r="C291" s="64">
        <f>C292+C293</f>
        <v>45</v>
      </c>
      <c r="D291" s="64">
        <f>D292+D293</f>
        <v>15</v>
      </c>
      <c r="E291" s="64">
        <f>E292+E293</f>
        <v>15</v>
      </c>
      <c r="F291" s="71"/>
      <c r="G291" s="71">
        <v>0</v>
      </c>
      <c r="H291" s="71"/>
      <c r="I291" s="57">
        <v>0</v>
      </c>
      <c r="J291" s="71"/>
      <c r="K291" s="75"/>
      <c r="L291" s="76"/>
      <c r="N291"/>
    </row>
    <row r="292" spans="1:14" s="60" customFormat="1" hidden="1" x14ac:dyDescent="0.2">
      <c r="A292" s="54"/>
      <c r="B292" s="55"/>
      <c r="C292">
        <v>42</v>
      </c>
      <c r="D292">
        <v>10</v>
      </c>
      <c r="E292">
        <v>10</v>
      </c>
      <c r="F292" s="55"/>
      <c r="G292" s="56">
        <v>0</v>
      </c>
      <c r="H292" s="55"/>
      <c r="I292" s="57">
        <v>0</v>
      </c>
      <c r="J292" s="58"/>
      <c r="K292" s="59"/>
      <c r="N292"/>
    </row>
    <row r="293" spans="1:14" s="60" customFormat="1" hidden="1" x14ac:dyDescent="0.2">
      <c r="A293" s="54"/>
      <c r="B293" s="55"/>
      <c r="C293">
        <v>3</v>
      </c>
      <c r="D293">
        <v>5</v>
      </c>
      <c r="E293">
        <v>5</v>
      </c>
      <c r="F293" s="55"/>
      <c r="G293" s="56"/>
      <c r="H293" s="55"/>
      <c r="I293" s="57">
        <v>0</v>
      </c>
      <c r="J293" s="58"/>
      <c r="K293" s="75"/>
      <c r="L293" s="76"/>
      <c r="N293"/>
    </row>
    <row r="294" spans="1:14" s="60" customFormat="1" hidden="1" x14ac:dyDescent="0.2">
      <c r="A294" s="43"/>
      <c r="B294" s="44"/>
      <c r="C294" s="45"/>
      <c r="D294" s="44"/>
      <c r="E294" s="44"/>
      <c r="F294" s="44"/>
      <c r="G294" s="46"/>
      <c r="H294" s="44"/>
      <c r="I294" s="47"/>
      <c r="J294" s="58"/>
      <c r="K294" s="59"/>
      <c r="N294"/>
    </row>
    <row r="295" spans="1:14" s="60" customFormat="1" hidden="1" x14ac:dyDescent="0.2">
      <c r="A295" s="43"/>
      <c r="B295" s="44"/>
      <c r="C295" s="45"/>
      <c r="D295" s="44"/>
      <c r="E295" s="44"/>
      <c r="F295" s="44"/>
      <c r="G295" s="46"/>
      <c r="H295" s="44"/>
      <c r="I295" s="47"/>
      <c r="J295" s="58"/>
      <c r="K295" s="59"/>
      <c r="N295"/>
    </row>
    <row r="296" spans="1:14" s="60" customFormat="1" hidden="1" x14ac:dyDescent="0.2">
      <c r="A296" s="62"/>
      <c r="B296" s="63"/>
      <c r="C296" s="64"/>
      <c r="D296" s="64">
        <v>10</v>
      </c>
      <c r="E296">
        <v>20</v>
      </c>
      <c r="F296" s="63"/>
      <c r="G296" s="71"/>
      <c r="H296" s="63"/>
      <c r="I296" s="57" t="e">
        <f>H296/G296*100</f>
        <v>#DIV/0!</v>
      </c>
      <c r="J296" s="63"/>
      <c r="K296" s="75"/>
      <c r="L296" s="76"/>
      <c r="N296"/>
    </row>
    <row r="297" spans="1:14" s="60" customFormat="1" hidden="1" x14ac:dyDescent="0.2">
      <c r="A297" s="82"/>
      <c r="B297" s="68"/>
      <c r="C297" s="64"/>
      <c r="D297" s="64"/>
      <c r="E297"/>
      <c r="F297" s="55"/>
      <c r="G297" s="56"/>
      <c r="H297" s="55"/>
      <c r="I297" s="57" t="e">
        <f>H297/G297*100</f>
        <v>#DIV/0!</v>
      </c>
      <c r="J297" s="76"/>
      <c r="K297" s="91"/>
      <c r="L297" s="76"/>
      <c r="N297"/>
    </row>
    <row r="298" spans="1:14" s="60" customFormat="1" hidden="1" x14ac:dyDescent="0.2">
      <c r="A298" s="54"/>
      <c r="B298" s="55"/>
      <c r="C298">
        <v>0</v>
      </c>
      <c r="D298">
        <v>10</v>
      </c>
      <c r="E298">
        <v>20</v>
      </c>
      <c r="F298" s="55"/>
      <c r="G298" s="56">
        <v>0.2</v>
      </c>
      <c r="H298" s="55"/>
      <c r="I298" s="57">
        <f>H298/G298*100</f>
        <v>0</v>
      </c>
      <c r="J298" s="58"/>
      <c r="K298" s="75"/>
      <c r="L298" s="76"/>
      <c r="N298"/>
    </row>
    <row r="299" spans="1:14" s="60" customFormat="1" hidden="1" x14ac:dyDescent="0.2">
      <c r="A299" s="54"/>
      <c r="B299" s="55"/>
      <c r="C299"/>
      <c r="D299"/>
      <c r="E299"/>
      <c r="F299" s="55"/>
      <c r="G299" s="56"/>
      <c r="H299" s="55"/>
      <c r="I299" s="57"/>
      <c r="J299" s="58"/>
      <c r="K299" s="59"/>
      <c r="N299"/>
    </row>
    <row r="300" spans="1:14" s="60" customFormat="1" hidden="1" x14ac:dyDescent="0.2">
      <c r="A300" s="43"/>
      <c r="B300" s="44"/>
      <c r="C300" s="45"/>
      <c r="D300" s="44"/>
      <c r="E300" s="44"/>
      <c r="F300" s="44"/>
      <c r="G300" s="46"/>
      <c r="H300" s="44"/>
      <c r="I300" s="47" t="s">
        <v>10</v>
      </c>
      <c r="J300" s="58"/>
      <c r="K300" s="79"/>
      <c r="N300"/>
    </row>
    <row r="301" spans="1:14" s="60" customFormat="1" hidden="1" x14ac:dyDescent="0.2">
      <c r="A301" s="43"/>
      <c r="B301" s="44"/>
      <c r="C301" s="45"/>
      <c r="D301" s="44"/>
      <c r="E301" s="44"/>
      <c r="F301" s="44"/>
      <c r="G301" s="46"/>
      <c r="H301" s="44"/>
      <c r="I301" s="47" t="s">
        <v>14</v>
      </c>
      <c r="J301" s="58"/>
      <c r="K301" s="80"/>
      <c r="N301"/>
    </row>
    <row r="302" spans="1:14" s="60" customFormat="1" hidden="1" x14ac:dyDescent="0.2">
      <c r="A302" s="62"/>
      <c r="B302" s="63"/>
      <c r="C302" s="64">
        <f>SUM(C303:C309)</f>
        <v>660</v>
      </c>
      <c r="D302" s="64">
        <f>SUM(D303:D310)</f>
        <v>398</v>
      </c>
      <c r="E302" s="64">
        <f>SUM(E303:E309)</f>
        <v>178</v>
      </c>
      <c r="F302" s="71"/>
      <c r="G302" s="71">
        <f>SUM(G303:G309)</f>
        <v>0</v>
      </c>
      <c r="H302" s="71"/>
      <c r="I302" s="57" t="e">
        <f>H302/G302*100</f>
        <v>#DIV/0!</v>
      </c>
      <c r="J302" s="71"/>
      <c r="K302" s="75"/>
      <c r="L302" s="76"/>
      <c r="N302"/>
    </row>
    <row r="303" spans="1:14" s="60" customFormat="1" hidden="1" x14ac:dyDescent="0.2">
      <c r="A303" s="54"/>
      <c r="B303" s="55"/>
      <c r="C303">
        <v>0</v>
      </c>
      <c r="D303">
        <v>3</v>
      </c>
      <c r="E303">
        <v>3</v>
      </c>
      <c r="F303" s="55"/>
      <c r="G303" s="56"/>
      <c r="H303" s="55"/>
      <c r="I303" s="57" t="e">
        <f>H303/G303*100</f>
        <v>#DIV/0!</v>
      </c>
      <c r="J303" s="58"/>
      <c r="K303" s="75"/>
      <c r="L303" s="76"/>
      <c r="N303"/>
    </row>
    <row r="304" spans="1:14" s="60" customFormat="1" hidden="1" x14ac:dyDescent="0.2">
      <c r="A304" s="54"/>
      <c r="B304" s="55"/>
      <c r="C304">
        <v>64</v>
      </c>
      <c r="D304">
        <v>20</v>
      </c>
      <c r="E304">
        <v>30</v>
      </c>
      <c r="F304" s="55"/>
      <c r="G304" s="56"/>
      <c r="H304" s="55"/>
      <c r="I304" s="57">
        <v>0.05</v>
      </c>
      <c r="J304" s="58"/>
      <c r="K304" s="75"/>
      <c r="L304" s="76"/>
      <c r="N304"/>
    </row>
    <row r="305" spans="1:14" s="60" customFormat="1" hidden="1" x14ac:dyDescent="0.2">
      <c r="A305" s="54"/>
      <c r="B305" s="55"/>
      <c r="C305">
        <v>527</v>
      </c>
      <c r="D305">
        <v>60</v>
      </c>
      <c r="E305">
        <v>60</v>
      </c>
      <c r="F305" s="55"/>
      <c r="G305" s="56"/>
      <c r="H305" s="55"/>
      <c r="I305" s="57"/>
      <c r="J305" s="58"/>
      <c r="K305" s="59"/>
      <c r="N305"/>
    </row>
    <row r="306" spans="1:14" s="60" customFormat="1" hidden="1" x14ac:dyDescent="0.2">
      <c r="A306" s="54"/>
      <c r="B306" s="55"/>
      <c r="C306">
        <v>7</v>
      </c>
      <c r="D306">
        <v>10</v>
      </c>
      <c r="E306">
        <v>10</v>
      </c>
      <c r="F306" s="55"/>
      <c r="G306" s="56"/>
      <c r="H306" s="55"/>
      <c r="I306" s="57" t="e">
        <f>H306/G306*100</f>
        <v>#DIV/0!</v>
      </c>
      <c r="J306" s="58"/>
      <c r="K306" s="59"/>
      <c r="N306"/>
    </row>
    <row r="307" spans="1:14" s="60" customFormat="1" hidden="1" x14ac:dyDescent="0.2">
      <c r="A307" s="54"/>
      <c r="B307" s="55"/>
      <c r="C307"/>
      <c r="D307"/>
      <c r="E307"/>
      <c r="F307" s="55"/>
      <c r="G307" s="56"/>
      <c r="H307" s="55"/>
      <c r="I307" s="57">
        <v>0</v>
      </c>
      <c r="J307" s="58"/>
      <c r="K307" s="59"/>
      <c r="N307"/>
    </row>
    <row r="308" spans="1:14" s="60" customFormat="1" hidden="1" x14ac:dyDescent="0.2">
      <c r="A308" s="54"/>
      <c r="B308" s="55"/>
      <c r="C308">
        <v>4</v>
      </c>
      <c r="D308">
        <v>15</v>
      </c>
      <c r="E308">
        <v>15</v>
      </c>
      <c r="F308" s="55"/>
      <c r="G308" s="56"/>
      <c r="H308" s="55"/>
      <c r="I308" s="57" t="e">
        <f>H308/G308*100</f>
        <v>#DIV/0!</v>
      </c>
      <c r="J308" s="58"/>
      <c r="K308" s="59"/>
      <c r="N308"/>
    </row>
    <row r="309" spans="1:14" s="60" customFormat="1" hidden="1" x14ac:dyDescent="0.2">
      <c r="A309" s="54"/>
      <c r="B309" s="55"/>
      <c r="C309">
        <v>58</v>
      </c>
      <c r="D309">
        <v>60</v>
      </c>
      <c r="E309">
        <v>60</v>
      </c>
      <c r="F309" s="55"/>
      <c r="G309" s="56"/>
      <c r="H309" s="55"/>
      <c r="I309" s="57" t="e">
        <f>H309/G309*100</f>
        <v>#DIV/0!</v>
      </c>
      <c r="J309" s="58"/>
      <c r="K309" s="59"/>
      <c r="N309"/>
    </row>
    <row r="310" spans="1:14" s="60" customFormat="1" hidden="1" x14ac:dyDescent="0.2">
      <c r="A310" s="54">
        <v>633001</v>
      </c>
      <c r="B310" s="55" t="s">
        <v>118</v>
      </c>
      <c r="C310"/>
      <c r="D310">
        <v>230</v>
      </c>
      <c r="E310"/>
      <c r="F310" s="55"/>
      <c r="G310" s="56"/>
      <c r="H310" s="55"/>
      <c r="I310" s="57" t="s">
        <v>15</v>
      </c>
      <c r="J310" s="58"/>
      <c r="K310" s="59"/>
      <c r="N310"/>
    </row>
    <row r="311" spans="1:14" s="60" customFormat="1" hidden="1" x14ac:dyDescent="0.2">
      <c r="A311" s="54"/>
      <c r="B311" s="55"/>
      <c r="C311"/>
      <c r="D311"/>
      <c r="E311"/>
      <c r="F311" s="55"/>
      <c r="G311" s="56"/>
      <c r="H311" s="55"/>
      <c r="I311" s="57"/>
      <c r="J311" s="58"/>
      <c r="K311" s="59"/>
      <c r="N311"/>
    </row>
    <row r="313" spans="1:14" s="60" customFormat="1" x14ac:dyDescent="0.2">
      <c r="A313" s="62" t="s">
        <v>119</v>
      </c>
      <c r="B313" s="63" t="s">
        <v>120</v>
      </c>
      <c r="C313" s="64">
        <f>C314+C315+C319</f>
        <v>469</v>
      </c>
      <c r="D313" s="64">
        <f>D314+D315+D319</f>
        <v>735</v>
      </c>
      <c r="E313" s="64">
        <f>E314+E315+E319</f>
        <v>887</v>
      </c>
      <c r="F313" s="65">
        <f>F314+F315+F319+F331</f>
        <v>5.6899999999999995</v>
      </c>
      <c r="G313" s="65">
        <f>G314+G315+G319+G331</f>
        <v>22.64</v>
      </c>
      <c r="H313" s="65">
        <f>H314+H315+H319+H331</f>
        <v>4.84</v>
      </c>
      <c r="I313" s="57">
        <f>H313/G313*100</f>
        <v>21.378091872791519</v>
      </c>
      <c r="J313" s="71"/>
      <c r="K313" s="65"/>
      <c r="L313" s="76"/>
      <c r="N313"/>
    </row>
    <row r="314" spans="1:14" s="60" customFormat="1" x14ac:dyDescent="0.2">
      <c r="A314" s="54">
        <v>610</v>
      </c>
      <c r="B314" s="55" t="s">
        <v>121</v>
      </c>
      <c r="C314">
        <v>205</v>
      </c>
      <c r="D314">
        <v>278.5</v>
      </c>
      <c r="E314">
        <v>230</v>
      </c>
      <c r="F314" s="55">
        <v>2.58</v>
      </c>
      <c r="G314" s="56">
        <v>11.5</v>
      </c>
      <c r="H314" s="55">
        <v>2.2799999999999998</v>
      </c>
      <c r="I314" s="57">
        <f>H314/G314*100</f>
        <v>19.826086956521738</v>
      </c>
      <c r="J314" s="58"/>
      <c r="K314" s="75"/>
      <c r="L314" s="76"/>
      <c r="N314"/>
    </row>
    <row r="315" spans="1:14" s="60" customFormat="1" x14ac:dyDescent="0.2">
      <c r="A315" s="54">
        <v>620</v>
      </c>
      <c r="B315" s="55" t="s">
        <v>122</v>
      </c>
      <c r="C315">
        <v>68</v>
      </c>
      <c r="D315">
        <v>126.5</v>
      </c>
      <c r="E315">
        <v>82</v>
      </c>
      <c r="F315" s="55">
        <v>0.89</v>
      </c>
      <c r="G315" s="56">
        <v>4.2</v>
      </c>
      <c r="H315" s="55">
        <v>0.74</v>
      </c>
      <c r="I315" s="57">
        <f>H315/G315*100</f>
        <v>17.619047619047617</v>
      </c>
      <c r="J315" s="58"/>
      <c r="K315" s="75"/>
      <c r="L315" s="76"/>
      <c r="N315"/>
    </row>
    <row r="316" spans="1:14" s="60" customFormat="1" hidden="1" x14ac:dyDescent="0.2">
      <c r="A316" s="54"/>
      <c r="B316" s="55"/>
      <c r="C316"/>
      <c r="D316"/>
      <c r="E316"/>
      <c r="F316" s="55"/>
      <c r="G316" s="56"/>
      <c r="H316" s="55"/>
      <c r="I316" s="57"/>
      <c r="J316" s="58"/>
      <c r="K316" s="59"/>
      <c r="N316"/>
    </row>
    <row r="317" spans="1:14" s="60" customFormat="1" hidden="1" x14ac:dyDescent="0.2">
      <c r="A317" s="43" t="s">
        <v>3</v>
      </c>
      <c r="B317" s="44" t="s">
        <v>4</v>
      </c>
      <c r="C317" s="45" t="s">
        <v>5</v>
      </c>
      <c r="D317" s="44" t="s">
        <v>6</v>
      </c>
      <c r="E317" s="44" t="s">
        <v>7</v>
      </c>
      <c r="F317" s="44"/>
      <c r="G317" s="46"/>
      <c r="H317" s="44"/>
      <c r="I317" s="47"/>
      <c r="J317" s="58"/>
      <c r="K317" s="59"/>
      <c r="N317"/>
    </row>
    <row r="318" spans="1:14" s="60" customFormat="1" hidden="1" x14ac:dyDescent="0.2">
      <c r="A318" s="43" t="s">
        <v>51</v>
      </c>
      <c r="B318" s="44"/>
      <c r="C318" s="45">
        <v>2005</v>
      </c>
      <c r="D318" s="44">
        <v>2006</v>
      </c>
      <c r="E318" s="44">
        <v>2007</v>
      </c>
      <c r="F318" s="44"/>
      <c r="G318" s="46"/>
      <c r="H318" s="44"/>
      <c r="I318" s="47"/>
      <c r="J318" s="58"/>
      <c r="K318" s="59"/>
      <c r="N318"/>
    </row>
    <row r="319" spans="1:14" s="60" customFormat="1" x14ac:dyDescent="0.2">
      <c r="A319" s="54" t="s">
        <v>123</v>
      </c>
      <c r="B319" s="55" t="s">
        <v>22</v>
      </c>
      <c r="C319" s="70">
        <f>SUM(C320:C327)</f>
        <v>196</v>
      </c>
      <c r="D319" s="70">
        <f>SUM(D320:D327)</f>
        <v>330</v>
      </c>
      <c r="E319" s="70">
        <f>SUM(E320:E327)</f>
        <v>575</v>
      </c>
      <c r="F319" s="71">
        <f>SUM(F320:F325)</f>
        <v>2.2199999999999998</v>
      </c>
      <c r="G319" s="71">
        <f>SUM(G320:G325)</f>
        <v>6.94</v>
      </c>
      <c r="H319" s="71">
        <f>SUM(H320:H325)</f>
        <v>1.8199999999999998</v>
      </c>
      <c r="I319" s="57">
        <f t="shared" ref="I319:I324" si="15">H319/G319*100</f>
        <v>26.224783861671462</v>
      </c>
      <c r="J319" s="71"/>
      <c r="K319" s="75"/>
      <c r="L319" s="76"/>
      <c r="N319"/>
    </row>
    <row r="320" spans="1:14" s="60" customFormat="1" x14ac:dyDescent="0.2">
      <c r="A320" s="54">
        <v>632</v>
      </c>
      <c r="B320" s="55" t="s">
        <v>67</v>
      </c>
      <c r="C320">
        <v>125</v>
      </c>
      <c r="D320">
        <v>160</v>
      </c>
      <c r="E320">
        <v>170</v>
      </c>
      <c r="F320" s="55">
        <v>1.89</v>
      </c>
      <c r="G320" s="56">
        <v>4.7</v>
      </c>
      <c r="H320" s="55">
        <v>1.43</v>
      </c>
      <c r="I320" s="57">
        <f t="shared" si="15"/>
        <v>30.425531914893618</v>
      </c>
      <c r="J320" s="58"/>
      <c r="K320" s="75"/>
      <c r="L320" s="76"/>
      <c r="N320"/>
    </row>
    <row r="321" spans="1:13" x14ac:dyDescent="0.2">
      <c r="A321" s="54">
        <v>633</v>
      </c>
      <c r="B321" s="55" t="s">
        <v>25</v>
      </c>
      <c r="C321">
        <v>5</v>
      </c>
      <c r="D321">
        <v>10</v>
      </c>
      <c r="E321">
        <v>10</v>
      </c>
      <c r="F321" s="55">
        <v>0</v>
      </c>
      <c r="G321" s="56">
        <v>0.3</v>
      </c>
      <c r="H321" s="55">
        <v>0.02</v>
      </c>
      <c r="I321" s="57">
        <f t="shared" si="15"/>
        <v>6.666666666666667</v>
      </c>
    </row>
    <row r="322" spans="1:13" x14ac:dyDescent="0.2">
      <c r="A322" s="54">
        <v>635</v>
      </c>
      <c r="B322" s="55" t="s">
        <v>124</v>
      </c>
      <c r="C322">
        <v>7</v>
      </c>
      <c r="D322">
        <v>10</v>
      </c>
      <c r="E322">
        <v>15</v>
      </c>
      <c r="F322" s="55">
        <v>0.08</v>
      </c>
      <c r="G322" s="56">
        <v>0.7</v>
      </c>
      <c r="H322" s="55">
        <v>0</v>
      </c>
      <c r="I322" s="57">
        <f t="shared" si="15"/>
        <v>0</v>
      </c>
    </row>
    <row r="323" spans="1:13" x14ac:dyDescent="0.2">
      <c r="A323" s="54">
        <v>636</v>
      </c>
      <c r="B323" s="55" t="s">
        <v>125</v>
      </c>
      <c r="C323">
        <v>7</v>
      </c>
      <c r="D323">
        <v>40</v>
      </c>
      <c r="E323">
        <v>40</v>
      </c>
      <c r="F323" s="55">
        <v>0.16</v>
      </c>
      <c r="G323" s="56">
        <v>0.2</v>
      </c>
      <c r="H323" s="55">
        <v>0.16</v>
      </c>
      <c r="I323" s="57">
        <f t="shared" si="15"/>
        <v>80</v>
      </c>
    </row>
    <row r="324" spans="1:13" x14ac:dyDescent="0.2">
      <c r="A324" s="54">
        <v>637</v>
      </c>
      <c r="B324" s="55" t="s">
        <v>42</v>
      </c>
      <c r="C324">
        <v>40</v>
      </c>
      <c r="D324">
        <v>30</v>
      </c>
      <c r="E324">
        <v>30</v>
      </c>
      <c r="F324" s="55">
        <v>0.09</v>
      </c>
      <c r="G324" s="56">
        <v>0.54</v>
      </c>
      <c r="H324" s="55">
        <v>0.06</v>
      </c>
      <c r="I324" s="57">
        <f t="shared" si="15"/>
        <v>11.111111111111111</v>
      </c>
      <c r="K324" s="75"/>
      <c r="L324" s="76"/>
    </row>
    <row r="325" spans="1:13" x14ac:dyDescent="0.2">
      <c r="A325" s="54">
        <v>642</v>
      </c>
      <c r="B325" s="55" t="s">
        <v>126</v>
      </c>
      <c r="D325">
        <v>30</v>
      </c>
      <c r="E325">
        <v>10</v>
      </c>
      <c r="F325" s="55">
        <v>0</v>
      </c>
      <c r="G325" s="56">
        <v>0.5</v>
      </c>
      <c r="H325" s="55">
        <v>0.15</v>
      </c>
      <c r="I325" s="57">
        <v>0</v>
      </c>
      <c r="K325" s="75"/>
      <c r="L325" s="76"/>
      <c r="M325" s="60" t="s">
        <v>15</v>
      </c>
    </row>
    <row r="326" spans="1:13" hidden="1" x14ac:dyDescent="0.2">
      <c r="A326" s="54">
        <v>636001</v>
      </c>
      <c r="B326" s="55" t="s">
        <v>127</v>
      </c>
      <c r="C326">
        <v>5</v>
      </c>
    </row>
    <row r="327" spans="1:13" hidden="1" x14ac:dyDescent="0.2">
      <c r="C327">
        <v>7</v>
      </c>
      <c r="D327">
        <v>50</v>
      </c>
      <c r="E327">
        <v>300</v>
      </c>
      <c r="I327" s="57" t="e">
        <f>H327/G327*100</f>
        <v>#DIV/0!</v>
      </c>
    </row>
    <row r="328" spans="1:13" hidden="1" x14ac:dyDescent="0.2">
      <c r="A328" s="43"/>
      <c r="B328" s="44"/>
      <c r="C328" s="45" t="s">
        <v>5</v>
      </c>
      <c r="D328" s="44" t="s">
        <v>6</v>
      </c>
      <c r="E328" s="44" t="s">
        <v>7</v>
      </c>
      <c r="F328" s="44"/>
      <c r="G328" s="46"/>
      <c r="H328" s="44"/>
      <c r="I328" s="47" t="s">
        <v>10</v>
      </c>
      <c r="J328" s="48"/>
      <c r="K328" s="49"/>
      <c r="L328" s="77"/>
      <c r="M328" s="60" t="s">
        <v>117</v>
      </c>
    </row>
    <row r="329" spans="1:13" hidden="1" x14ac:dyDescent="0.2">
      <c r="A329" s="43"/>
      <c r="B329" s="44"/>
      <c r="C329" s="45">
        <v>2005</v>
      </c>
      <c r="D329" s="44" t="s">
        <v>12</v>
      </c>
      <c r="E329" s="44">
        <v>2007</v>
      </c>
      <c r="F329" s="44"/>
      <c r="G329" s="46"/>
      <c r="H329" s="44"/>
      <c r="I329" s="47" t="s">
        <v>14</v>
      </c>
      <c r="J329" s="44"/>
      <c r="K329" s="51"/>
      <c r="L329" s="76"/>
    </row>
    <row r="330" spans="1:13" hidden="1" x14ac:dyDescent="0.2">
      <c r="A330" s="82"/>
      <c r="B330" s="68"/>
      <c r="C330" s="83"/>
      <c r="D330" s="83"/>
      <c r="E330" s="83"/>
      <c r="F330" s="68"/>
      <c r="H330" s="68"/>
      <c r="I330" s="57" t="e">
        <f>H330/G330*100</f>
        <v>#DIV/0!</v>
      </c>
      <c r="J330" s="76"/>
      <c r="K330" s="75"/>
      <c r="L330" s="76"/>
    </row>
    <row r="331" spans="1:13" hidden="1" x14ac:dyDescent="0.2">
      <c r="I331" s="57">
        <v>0</v>
      </c>
      <c r="K331" s="75"/>
      <c r="L331" s="76"/>
    </row>
    <row r="332" spans="1:13" hidden="1" x14ac:dyDescent="0.2">
      <c r="K332" s="75"/>
      <c r="L332" s="76"/>
    </row>
    <row r="333" spans="1:13" x14ac:dyDescent="0.2">
      <c r="A333" s="62" t="s">
        <v>128</v>
      </c>
      <c r="B333" s="63" t="s">
        <v>129</v>
      </c>
      <c r="C333" s="64">
        <f t="shared" ref="C333:H333" si="16">C334+C335+C336</f>
        <v>7052</v>
      </c>
      <c r="D333" s="64">
        <f t="shared" si="16"/>
        <v>7554</v>
      </c>
      <c r="E333" s="64">
        <f t="shared" si="16"/>
        <v>8360</v>
      </c>
      <c r="F333" s="71">
        <f t="shared" si="16"/>
        <v>125.08999999999999</v>
      </c>
      <c r="G333" s="65">
        <f t="shared" si="16"/>
        <v>489.5</v>
      </c>
      <c r="H333" s="71">
        <f t="shared" si="16"/>
        <v>123.79</v>
      </c>
      <c r="I333" s="57">
        <f t="shared" ref="I333:I338" si="17">H333/G333*100</f>
        <v>25.289070480081715</v>
      </c>
      <c r="J333" s="71"/>
      <c r="K333" s="65"/>
      <c r="L333" s="76"/>
    </row>
    <row r="334" spans="1:13" x14ac:dyDescent="0.2">
      <c r="A334" s="54">
        <v>610</v>
      </c>
      <c r="B334" s="55" t="s">
        <v>130</v>
      </c>
      <c r="C334">
        <v>4057</v>
      </c>
      <c r="D334">
        <v>4308</v>
      </c>
      <c r="E334">
        <v>4810</v>
      </c>
      <c r="F334" s="55">
        <v>66.13</v>
      </c>
      <c r="G334" s="56">
        <v>281</v>
      </c>
      <c r="H334" s="55">
        <v>70.56</v>
      </c>
      <c r="I334" s="57">
        <f t="shared" si="17"/>
        <v>25.110320284697508</v>
      </c>
    </row>
    <row r="335" spans="1:13" x14ac:dyDescent="0.2">
      <c r="A335" s="54">
        <v>620</v>
      </c>
      <c r="B335" s="55" t="s">
        <v>115</v>
      </c>
      <c r="C335">
        <v>1438</v>
      </c>
      <c r="D335">
        <v>1592</v>
      </c>
      <c r="E335">
        <v>1685</v>
      </c>
      <c r="F335" s="55">
        <v>22.97</v>
      </c>
      <c r="G335" s="56">
        <v>100.2</v>
      </c>
      <c r="H335" s="55">
        <v>24.48</v>
      </c>
      <c r="I335" s="57">
        <f t="shared" si="17"/>
        <v>24.431137724550897</v>
      </c>
    </row>
    <row r="336" spans="1:13" x14ac:dyDescent="0.2">
      <c r="A336" s="69" t="s">
        <v>123</v>
      </c>
      <c r="B336" s="66" t="s">
        <v>22</v>
      </c>
      <c r="C336" s="70">
        <f t="shared" ref="C336:H336" si="18">SUM(C337:C353)</f>
        <v>1557</v>
      </c>
      <c r="D336" s="70">
        <f t="shared" si="18"/>
        <v>1654</v>
      </c>
      <c r="E336" s="70">
        <f t="shared" si="18"/>
        <v>1865</v>
      </c>
      <c r="F336" s="71">
        <f t="shared" si="18"/>
        <v>35.989999999999995</v>
      </c>
      <c r="G336" s="71">
        <f t="shared" si="18"/>
        <v>108.30000000000001</v>
      </c>
      <c r="H336" s="71">
        <f t="shared" si="18"/>
        <v>28.75</v>
      </c>
      <c r="I336" s="57">
        <f t="shared" si="17"/>
        <v>26.546629732225295</v>
      </c>
      <c r="J336" s="71"/>
      <c r="K336" s="65"/>
      <c r="L336" s="76"/>
    </row>
    <row r="337" spans="1:14" s="60" customFormat="1" x14ac:dyDescent="0.2">
      <c r="A337" s="54">
        <v>632</v>
      </c>
      <c r="B337" s="55" t="s">
        <v>109</v>
      </c>
      <c r="C337">
        <v>1069</v>
      </c>
      <c r="D337">
        <v>1215</v>
      </c>
      <c r="E337">
        <v>1250</v>
      </c>
      <c r="F337" s="55">
        <v>17.52</v>
      </c>
      <c r="G337" s="56">
        <v>56.2</v>
      </c>
      <c r="H337" s="55">
        <v>16.64</v>
      </c>
      <c r="I337" s="57">
        <f t="shared" si="17"/>
        <v>29.608540925266901</v>
      </c>
      <c r="J337" s="58"/>
      <c r="K337" s="59"/>
      <c r="N337"/>
    </row>
    <row r="338" spans="1:14" s="60" customFormat="1" x14ac:dyDescent="0.2">
      <c r="A338" s="54">
        <v>633</v>
      </c>
      <c r="B338" s="55" t="s">
        <v>25</v>
      </c>
      <c r="C338">
        <v>120</v>
      </c>
      <c r="D338">
        <v>150</v>
      </c>
      <c r="E338">
        <v>200</v>
      </c>
      <c r="F338" s="55">
        <v>5.89</v>
      </c>
      <c r="G338" s="56">
        <v>11.9</v>
      </c>
      <c r="H338" s="55">
        <v>4.3600000000000003</v>
      </c>
      <c r="I338" s="57">
        <f t="shared" si="17"/>
        <v>36.638655462184879</v>
      </c>
      <c r="J338" s="58"/>
      <c r="K338" s="59"/>
      <c r="N338"/>
    </row>
    <row r="339" spans="1:14" s="60" customFormat="1" x14ac:dyDescent="0.2">
      <c r="A339" s="54">
        <v>635</v>
      </c>
      <c r="B339" s="55" t="s">
        <v>124</v>
      </c>
      <c r="C339">
        <v>87</v>
      </c>
      <c r="D339"/>
      <c r="E339">
        <v>0</v>
      </c>
      <c r="F339" s="55">
        <v>0.19</v>
      </c>
      <c r="G339" s="56">
        <v>30</v>
      </c>
      <c r="H339" s="55">
        <v>1.02</v>
      </c>
      <c r="I339" s="57">
        <v>0</v>
      </c>
      <c r="J339" s="58"/>
      <c r="K339" s="59"/>
      <c r="N339"/>
    </row>
    <row r="340" spans="1:14" s="60" customFormat="1" x14ac:dyDescent="0.2">
      <c r="A340" s="54">
        <v>636</v>
      </c>
      <c r="B340" s="55" t="s">
        <v>131</v>
      </c>
      <c r="C340">
        <v>41</v>
      </c>
      <c r="D340">
        <v>42</v>
      </c>
      <c r="E340">
        <v>45</v>
      </c>
      <c r="F340" s="55">
        <v>1.34</v>
      </c>
      <c r="G340" s="56">
        <v>0</v>
      </c>
      <c r="H340" s="55">
        <v>1.34</v>
      </c>
      <c r="I340" s="57" t="e">
        <f t="shared" ref="I340:I345" si="19">H340/G340*100</f>
        <v>#DIV/0!</v>
      </c>
      <c r="J340" s="58"/>
      <c r="K340" s="59"/>
      <c r="N340"/>
    </row>
    <row r="341" spans="1:14" s="60" customFormat="1" x14ac:dyDescent="0.2">
      <c r="A341" s="54">
        <v>637</v>
      </c>
      <c r="B341" s="55" t="s">
        <v>42</v>
      </c>
      <c r="C341"/>
      <c r="D341"/>
      <c r="E341"/>
      <c r="F341" s="55">
        <v>11</v>
      </c>
      <c r="G341" s="56">
        <v>7.7</v>
      </c>
      <c r="H341" s="55">
        <v>5.39</v>
      </c>
      <c r="I341" s="57">
        <f t="shared" si="19"/>
        <v>70</v>
      </c>
      <c r="J341" s="58"/>
      <c r="K341" s="59"/>
      <c r="N341"/>
    </row>
    <row r="342" spans="1:14" s="60" customFormat="1" x14ac:dyDescent="0.2">
      <c r="A342" s="54">
        <v>642</v>
      </c>
      <c r="B342" s="55" t="s">
        <v>132</v>
      </c>
      <c r="C342">
        <v>205</v>
      </c>
      <c r="D342">
        <v>212</v>
      </c>
      <c r="E342">
        <v>335</v>
      </c>
      <c r="F342" s="55">
        <v>0.05</v>
      </c>
      <c r="G342" s="56">
        <v>2.5</v>
      </c>
      <c r="H342" s="55">
        <v>0</v>
      </c>
      <c r="I342" s="57">
        <f t="shared" si="19"/>
        <v>0</v>
      </c>
      <c r="J342" s="58"/>
      <c r="K342" s="59"/>
      <c r="N342"/>
    </row>
    <row r="343" spans="1:14" s="60" customFormat="1" hidden="1" x14ac:dyDescent="0.2">
      <c r="A343" s="54"/>
      <c r="B343" s="55"/>
      <c r="C343"/>
      <c r="D343"/>
      <c r="E343"/>
      <c r="F343" s="55"/>
      <c r="G343" s="56"/>
      <c r="H343" s="55"/>
      <c r="I343" s="57" t="e">
        <f t="shared" si="19"/>
        <v>#DIV/0!</v>
      </c>
      <c r="J343" s="58"/>
      <c r="K343" s="59"/>
      <c r="N343"/>
    </row>
    <row r="344" spans="1:14" s="60" customFormat="1" hidden="1" x14ac:dyDescent="0.2">
      <c r="A344" s="54"/>
      <c r="B344" s="55"/>
      <c r="C344">
        <v>35</v>
      </c>
      <c r="D344">
        <v>35</v>
      </c>
      <c r="E344">
        <v>35</v>
      </c>
      <c r="F344" s="55"/>
      <c r="G344" s="56"/>
      <c r="H344" s="55"/>
      <c r="I344" s="57" t="e">
        <f t="shared" si="19"/>
        <v>#DIV/0!</v>
      </c>
      <c r="J344" s="58"/>
      <c r="K344" s="59"/>
      <c r="N344"/>
    </row>
    <row r="345" spans="1:14" s="60" customFormat="1" hidden="1" x14ac:dyDescent="0.2">
      <c r="A345" s="54"/>
      <c r="B345" s="55"/>
      <c r="C345"/>
      <c r="D345"/>
      <c r="E345"/>
      <c r="F345" s="55"/>
      <c r="G345" s="56"/>
      <c r="H345" s="55"/>
      <c r="I345" s="57" t="e">
        <f t="shared" si="19"/>
        <v>#DIV/0!</v>
      </c>
      <c r="J345" s="96"/>
      <c r="K345" s="97"/>
      <c r="L345" s="98"/>
      <c r="N345"/>
    </row>
    <row r="346" spans="1:14" s="60" customFormat="1" hidden="1" x14ac:dyDescent="0.2">
      <c r="A346" s="54"/>
      <c r="B346" s="55"/>
      <c r="C346"/>
      <c r="D346"/>
      <c r="E346"/>
      <c r="F346" s="55"/>
      <c r="G346" s="56"/>
      <c r="H346" s="55"/>
      <c r="I346" s="57">
        <v>0</v>
      </c>
      <c r="J346" s="58"/>
      <c r="K346" s="59"/>
      <c r="N346"/>
    </row>
    <row r="347" spans="1:14" s="60" customFormat="1" hidden="1" x14ac:dyDescent="0.2">
      <c r="A347" s="54"/>
      <c r="B347" s="55"/>
      <c r="C347"/>
      <c r="D347"/>
      <c r="E347"/>
      <c r="F347" s="55"/>
      <c r="G347" s="56"/>
      <c r="H347" s="55"/>
      <c r="I347" s="57" t="e">
        <f>H347/G347*100</f>
        <v>#DIV/0!</v>
      </c>
      <c r="J347" s="58"/>
      <c r="K347" s="59"/>
      <c r="N347"/>
    </row>
    <row r="348" spans="1:14" s="60" customFormat="1" hidden="1" x14ac:dyDescent="0.2">
      <c r="A348" s="54"/>
      <c r="B348" s="55"/>
      <c r="C348"/>
      <c r="D348"/>
      <c r="E348"/>
      <c r="F348" s="55"/>
      <c r="G348" s="56"/>
      <c r="H348" s="55"/>
      <c r="I348" s="57" t="e">
        <f>H348/G348*100</f>
        <v>#DIV/0!</v>
      </c>
      <c r="J348" s="58"/>
      <c r="K348" s="75"/>
      <c r="L348" s="76"/>
      <c r="N348"/>
    </row>
    <row r="349" spans="1:14" s="60" customFormat="1" hidden="1" x14ac:dyDescent="0.2">
      <c r="A349" s="54"/>
      <c r="B349" s="55"/>
      <c r="C349"/>
      <c r="D349"/>
      <c r="E349"/>
      <c r="F349" s="55"/>
      <c r="G349" s="56"/>
      <c r="H349" s="55"/>
      <c r="I349" s="57">
        <v>0</v>
      </c>
      <c r="J349" s="58"/>
      <c r="K349" s="59"/>
      <c r="N349"/>
    </row>
    <row r="350" spans="1:14" s="60" customFormat="1" hidden="1" x14ac:dyDescent="0.2">
      <c r="A350" s="54"/>
      <c r="B350" s="55"/>
      <c r="C350"/>
      <c r="D350"/>
      <c r="E350"/>
      <c r="F350" s="55"/>
      <c r="G350" s="56"/>
      <c r="H350" s="55"/>
      <c r="I350" s="57" t="e">
        <f>H350/G350*100</f>
        <v>#DIV/0!</v>
      </c>
      <c r="J350" s="58"/>
      <c r="K350" s="59"/>
      <c r="N350"/>
    </row>
    <row r="351" spans="1:14" s="60" customFormat="1" hidden="1" x14ac:dyDescent="0.2">
      <c r="A351" s="54"/>
      <c r="B351" s="55"/>
      <c r="C351"/>
      <c r="D351"/>
      <c r="E351"/>
      <c r="F351" s="55"/>
      <c r="G351" s="56"/>
      <c r="H351" s="55"/>
      <c r="I351" s="57">
        <v>0</v>
      </c>
      <c r="J351" s="58"/>
      <c r="K351" s="75"/>
      <c r="L351" s="76"/>
      <c r="N351"/>
    </row>
    <row r="352" spans="1:14" s="60" customFormat="1" hidden="1" x14ac:dyDescent="0.2">
      <c r="A352" s="54"/>
      <c r="B352" s="55"/>
      <c r="C352"/>
      <c r="D352"/>
      <c r="E352"/>
      <c r="F352" s="55"/>
      <c r="G352" s="56"/>
      <c r="H352" s="55"/>
      <c r="I352" s="57" t="e">
        <f>H352/G352*100</f>
        <v>#DIV/0!</v>
      </c>
      <c r="J352" s="58"/>
      <c r="K352" s="59"/>
      <c r="N352"/>
    </row>
    <row r="353" spans="1:14" s="60" customFormat="1" hidden="1" x14ac:dyDescent="0.2">
      <c r="A353" s="54"/>
      <c r="B353" s="55"/>
      <c r="C353"/>
      <c r="D353"/>
      <c r="E353"/>
      <c r="F353" s="55"/>
      <c r="G353" s="56"/>
      <c r="H353" s="55"/>
      <c r="I353" s="57">
        <v>0</v>
      </c>
      <c r="J353" s="58"/>
      <c r="K353" s="75"/>
      <c r="L353" s="76"/>
      <c r="N353"/>
    </row>
    <row r="354" spans="1:14" s="60" customFormat="1" hidden="1" x14ac:dyDescent="0.2">
      <c r="A354" s="43" t="s">
        <v>3</v>
      </c>
      <c r="B354" s="44" t="s">
        <v>4</v>
      </c>
      <c r="C354" s="45" t="s">
        <v>5</v>
      </c>
      <c r="D354" s="44" t="s">
        <v>6</v>
      </c>
      <c r="E354" s="44" t="s">
        <v>7</v>
      </c>
      <c r="F354" s="44"/>
      <c r="G354" s="46"/>
      <c r="H354" s="44"/>
      <c r="I354" s="47"/>
      <c r="J354" s="58"/>
      <c r="K354" s="59"/>
      <c r="N354"/>
    </row>
    <row r="355" spans="1:14" s="60" customFormat="1" hidden="1" x14ac:dyDescent="0.2">
      <c r="A355" s="43" t="s">
        <v>51</v>
      </c>
      <c r="B355" s="44"/>
      <c r="C355" s="45">
        <v>2005</v>
      </c>
      <c r="D355" s="44">
        <v>2006</v>
      </c>
      <c r="E355" s="44">
        <v>2007</v>
      </c>
      <c r="F355" s="44"/>
      <c r="G355" s="46"/>
      <c r="H355" s="44"/>
      <c r="I355" s="47"/>
      <c r="J355" s="58"/>
      <c r="K355" s="59"/>
      <c r="N355"/>
    </row>
    <row r="356" spans="1:14" s="60" customFormat="1" hidden="1" x14ac:dyDescent="0.2">
      <c r="A356" s="62"/>
      <c r="B356" s="63"/>
      <c r="C356" s="64">
        <v>23626</v>
      </c>
      <c r="D356" s="64">
        <v>10</v>
      </c>
      <c r="E356">
        <v>0</v>
      </c>
      <c r="F356" s="63"/>
      <c r="G356" s="71"/>
      <c r="H356" s="63"/>
      <c r="I356" s="57"/>
      <c r="J356" s="58"/>
      <c r="K356" s="59"/>
      <c r="N356"/>
    </row>
    <row r="357" spans="1:14" s="60" customFormat="1" hidden="1" x14ac:dyDescent="0.2">
      <c r="A357" s="54"/>
      <c r="B357" s="55"/>
      <c r="C357">
        <v>0</v>
      </c>
      <c r="D357">
        <v>10</v>
      </c>
      <c r="E357">
        <v>0</v>
      </c>
      <c r="F357" s="55"/>
      <c r="G357" s="56"/>
      <c r="H357" s="55"/>
      <c r="I357" s="57"/>
      <c r="J357" s="58"/>
      <c r="K357" s="59"/>
      <c r="N357"/>
    </row>
    <row r="358" spans="1:14" s="60" customFormat="1" hidden="1" x14ac:dyDescent="0.2">
      <c r="A358" s="54"/>
      <c r="B358" s="55"/>
      <c r="C358">
        <v>23626</v>
      </c>
      <c r="D358"/>
      <c r="E358"/>
      <c r="F358" s="55"/>
      <c r="G358" s="56"/>
      <c r="H358" s="55"/>
      <c r="I358" s="57"/>
      <c r="J358" s="58"/>
      <c r="K358" s="59"/>
      <c r="N358"/>
    </row>
    <row r="359" spans="1:14" s="60" customFormat="1" hidden="1" x14ac:dyDescent="0.2">
      <c r="A359" s="43"/>
      <c r="B359" s="44"/>
      <c r="C359" s="45"/>
      <c r="D359" s="44"/>
      <c r="E359" s="44"/>
      <c r="F359" s="44"/>
      <c r="G359" s="46"/>
      <c r="H359" s="44"/>
      <c r="I359" s="47" t="s">
        <v>10</v>
      </c>
      <c r="J359" s="58"/>
      <c r="K359" s="59"/>
      <c r="N359"/>
    </row>
    <row r="360" spans="1:14" s="60" customFormat="1" hidden="1" x14ac:dyDescent="0.2">
      <c r="A360" s="43"/>
      <c r="B360" s="44"/>
      <c r="C360" s="45"/>
      <c r="D360" s="44"/>
      <c r="E360" s="44"/>
      <c r="F360" s="44"/>
      <c r="G360" s="46"/>
      <c r="H360" s="44"/>
      <c r="I360" s="47" t="s">
        <v>14</v>
      </c>
      <c r="J360" s="58"/>
      <c r="K360" s="59"/>
      <c r="N360"/>
    </row>
    <row r="361" spans="1:14" s="60" customFormat="1" x14ac:dyDescent="0.2">
      <c r="A361" s="62" t="s">
        <v>133</v>
      </c>
      <c r="B361" s="63" t="s">
        <v>134</v>
      </c>
      <c r="C361" s="64">
        <v>47</v>
      </c>
      <c r="D361" s="64">
        <v>60</v>
      </c>
      <c r="E361">
        <v>60</v>
      </c>
      <c r="F361" s="71">
        <v>1.26</v>
      </c>
      <c r="G361" s="71">
        <v>13.5</v>
      </c>
      <c r="H361" s="71">
        <v>4.0199999999999996</v>
      </c>
      <c r="I361" s="57">
        <f>H361/G361*100</f>
        <v>29.777777777777775</v>
      </c>
      <c r="J361" s="58"/>
      <c r="K361" s="75"/>
      <c r="L361" s="76"/>
      <c r="N361"/>
    </row>
    <row r="362" spans="1:14" s="60" customFormat="1" x14ac:dyDescent="0.2">
      <c r="A362" s="54">
        <v>637</v>
      </c>
      <c r="B362" s="55" t="s">
        <v>42</v>
      </c>
      <c r="C362">
        <v>47</v>
      </c>
      <c r="D362">
        <v>60</v>
      </c>
      <c r="E362">
        <v>60</v>
      </c>
      <c r="F362" s="55">
        <v>0.51</v>
      </c>
      <c r="G362" s="56">
        <v>3.5</v>
      </c>
      <c r="H362" s="55">
        <v>1.47</v>
      </c>
      <c r="I362" s="57">
        <f>H362/G362*100</f>
        <v>42</v>
      </c>
      <c r="J362" s="58"/>
      <c r="K362" s="59"/>
      <c r="N362"/>
    </row>
    <row r="363" spans="1:14" s="60" customFormat="1" hidden="1" x14ac:dyDescent="0.2">
      <c r="A363" s="54"/>
      <c r="B363" s="55"/>
      <c r="C363"/>
      <c r="D363"/>
      <c r="E363"/>
      <c r="F363" s="55"/>
      <c r="G363" s="56"/>
      <c r="H363" s="55"/>
      <c r="I363" s="57"/>
      <c r="J363" s="58"/>
      <c r="K363" s="59"/>
      <c r="N363"/>
    </row>
    <row r="364" spans="1:14" s="60" customFormat="1" hidden="1" x14ac:dyDescent="0.2">
      <c r="A364" s="43"/>
      <c r="B364" s="44"/>
      <c r="C364" s="45"/>
      <c r="D364" s="44"/>
      <c r="E364" s="44"/>
      <c r="F364" s="44"/>
      <c r="G364" s="46"/>
      <c r="H364" s="44"/>
      <c r="I364" s="47"/>
      <c r="J364" s="58"/>
      <c r="K364" s="59"/>
      <c r="N364"/>
    </row>
    <row r="365" spans="1:14" s="60" customFormat="1" hidden="1" x14ac:dyDescent="0.2">
      <c r="A365" s="43"/>
      <c r="B365" s="44"/>
      <c r="C365" s="45"/>
      <c r="D365" s="44"/>
      <c r="E365" s="44"/>
      <c r="F365" s="44"/>
      <c r="G365" s="46"/>
      <c r="H365" s="44"/>
      <c r="I365" s="47"/>
      <c r="J365" s="58"/>
      <c r="K365" s="59"/>
      <c r="N365"/>
    </row>
    <row r="366" spans="1:14" s="60" customFormat="1" hidden="1" x14ac:dyDescent="0.2">
      <c r="A366" s="43"/>
      <c r="B366" s="44"/>
      <c r="C366" s="45"/>
      <c r="D366" s="44"/>
      <c r="E366" s="44"/>
      <c r="F366" s="44"/>
      <c r="G366" s="46"/>
      <c r="H366" s="44"/>
      <c r="I366" s="47" t="s">
        <v>10</v>
      </c>
      <c r="J366" s="58"/>
      <c r="K366" s="79"/>
      <c r="N366"/>
    </row>
    <row r="367" spans="1:14" s="60" customFormat="1" hidden="1" x14ac:dyDescent="0.2">
      <c r="A367" s="43"/>
      <c r="B367" s="44"/>
      <c r="C367" s="45"/>
      <c r="D367" s="44"/>
      <c r="E367" s="44"/>
      <c r="F367" s="44"/>
      <c r="G367" s="46"/>
      <c r="H367" s="44"/>
      <c r="I367" s="47" t="s">
        <v>14</v>
      </c>
      <c r="J367" s="58"/>
      <c r="K367" s="80"/>
      <c r="N367"/>
    </row>
    <row r="368" spans="1:14" s="60" customFormat="1" hidden="1" x14ac:dyDescent="0.2">
      <c r="A368" s="82"/>
      <c r="B368" s="63"/>
      <c r="C368" s="64">
        <f>C369+C370+C371</f>
        <v>12907</v>
      </c>
      <c r="D368" s="64">
        <f>D369+D370+D371</f>
        <v>35</v>
      </c>
      <c r="E368" s="64">
        <f>E369+E370+E371</f>
        <v>13245</v>
      </c>
      <c r="F368" s="71"/>
      <c r="G368" s="71"/>
      <c r="H368" s="71"/>
      <c r="I368" s="57" t="e">
        <f>H368/G368*100</f>
        <v>#DIV/0!</v>
      </c>
      <c r="J368" s="58"/>
      <c r="K368" s="59"/>
      <c r="N368"/>
    </row>
    <row r="369" spans="1:14" s="60" customFormat="1" hidden="1" x14ac:dyDescent="0.2">
      <c r="A369" s="54"/>
      <c r="B369" s="55"/>
      <c r="C369">
        <v>11500</v>
      </c>
      <c r="D369">
        <v>0</v>
      </c>
      <c r="E369">
        <v>11950</v>
      </c>
      <c r="F369" s="55"/>
      <c r="G369" s="56"/>
      <c r="H369" s="55"/>
      <c r="I369" s="57"/>
      <c r="J369" s="58"/>
      <c r="K369" s="59"/>
      <c r="N369"/>
    </row>
    <row r="370" spans="1:14" s="60" customFormat="1" hidden="1" x14ac:dyDescent="0.2">
      <c r="A370" s="54"/>
      <c r="B370" s="55"/>
      <c r="C370">
        <v>1385</v>
      </c>
      <c r="D370">
        <v>0</v>
      </c>
      <c r="E370">
        <v>1260</v>
      </c>
      <c r="F370" s="55"/>
      <c r="G370" s="56"/>
      <c r="H370" s="55"/>
      <c r="I370" s="57"/>
      <c r="J370" s="58"/>
      <c r="K370" s="59"/>
      <c r="N370"/>
    </row>
    <row r="371" spans="1:14" s="60" customFormat="1" x14ac:dyDescent="0.2">
      <c r="A371" s="54">
        <v>642</v>
      </c>
      <c r="B371" s="55" t="s">
        <v>111</v>
      </c>
      <c r="C371">
        <v>22</v>
      </c>
      <c r="D371">
        <v>35</v>
      </c>
      <c r="E371" s="84">
        <v>35</v>
      </c>
      <c r="F371" s="90">
        <v>0.75</v>
      </c>
      <c r="G371" s="99">
        <v>10</v>
      </c>
      <c r="H371" s="90">
        <v>2.5499999999999998</v>
      </c>
      <c r="I371" s="57">
        <f>H371/G371*100</f>
        <v>25.5</v>
      </c>
      <c r="J371" s="58"/>
      <c r="K371" s="75"/>
      <c r="L371" s="76"/>
      <c r="N371"/>
    </row>
    <row r="372" spans="1:14" s="60" customFormat="1" hidden="1" x14ac:dyDescent="0.2">
      <c r="A372" s="54"/>
      <c r="B372" s="55"/>
      <c r="C372"/>
      <c r="D372"/>
      <c r="E372"/>
      <c r="F372" s="55"/>
      <c r="G372" s="56"/>
      <c r="H372" s="55"/>
      <c r="I372" s="57"/>
      <c r="J372" s="58"/>
      <c r="K372" s="59"/>
      <c r="N372"/>
    </row>
    <row r="373" spans="1:14" s="60" customFormat="1" hidden="1" x14ac:dyDescent="0.2">
      <c r="A373" s="54" t="s">
        <v>15</v>
      </c>
      <c r="B373" s="55" t="s">
        <v>15</v>
      </c>
      <c r="C373" t="s">
        <v>15</v>
      </c>
      <c r="D373"/>
      <c r="E373"/>
      <c r="F373" s="55"/>
      <c r="G373" s="56"/>
      <c r="H373" s="55"/>
      <c r="I373" s="57"/>
      <c r="J373" s="58"/>
      <c r="K373" s="59"/>
      <c r="N373"/>
    </row>
    <row r="374" spans="1:14" s="60" customFormat="1" hidden="1" x14ac:dyDescent="0.2">
      <c r="A374" s="54" t="s">
        <v>15</v>
      </c>
      <c r="B374" s="55" t="s">
        <v>15</v>
      </c>
      <c r="C374"/>
      <c r="D374" t="s">
        <v>15</v>
      </c>
      <c r="E374"/>
      <c r="F374" s="55"/>
      <c r="G374" s="56"/>
      <c r="H374" s="55"/>
      <c r="I374" s="57"/>
      <c r="J374" s="58"/>
      <c r="K374" s="59"/>
      <c r="N374"/>
    </row>
    <row r="375" spans="1:14" s="60" customFormat="1" hidden="1" x14ac:dyDescent="0.2">
      <c r="A375" s="54"/>
      <c r="B375" s="55"/>
      <c r="C375"/>
      <c r="D375"/>
      <c r="E375"/>
      <c r="F375" s="55"/>
      <c r="G375" s="56"/>
      <c r="H375" s="55"/>
      <c r="I375" s="57"/>
      <c r="J375" s="58"/>
      <c r="K375" s="59"/>
      <c r="N375"/>
    </row>
    <row r="376" spans="1:14" s="60" customFormat="1" hidden="1" x14ac:dyDescent="0.2">
      <c r="A376" s="54"/>
      <c r="B376" s="55"/>
      <c r="C376"/>
      <c r="D376"/>
      <c r="E376"/>
      <c r="F376" s="55"/>
      <c r="G376" s="56"/>
      <c r="H376" s="55"/>
      <c r="I376" s="57"/>
      <c r="J376" s="58"/>
      <c r="K376" s="59"/>
      <c r="N376"/>
    </row>
    <row r="377" spans="1:14" s="60" customFormat="1" hidden="1" x14ac:dyDescent="0.2">
      <c r="A377" s="54"/>
      <c r="B377" s="55"/>
      <c r="C377"/>
      <c r="D377"/>
      <c r="E377"/>
      <c r="F377" s="55"/>
      <c r="G377" s="56"/>
      <c r="H377" s="55"/>
      <c r="I377" s="57"/>
      <c r="J377" s="58"/>
      <c r="K377" s="59"/>
      <c r="N377"/>
    </row>
    <row r="378" spans="1:14" s="60" customFormat="1" hidden="1" x14ac:dyDescent="0.2">
      <c r="A378" s="54"/>
      <c r="B378" s="55"/>
      <c r="C378"/>
      <c r="D378"/>
      <c r="E378"/>
      <c r="F378" s="55"/>
      <c r="G378" s="56"/>
      <c r="H378" s="55"/>
      <c r="I378" s="57"/>
      <c r="J378" s="58"/>
      <c r="K378" s="59"/>
      <c r="N378"/>
    </row>
    <row r="379" spans="1:14" s="60" customFormat="1" hidden="1" x14ac:dyDescent="0.2">
      <c r="A379" s="54"/>
      <c r="B379" s="55"/>
      <c r="C379"/>
      <c r="D379"/>
      <c r="E379"/>
      <c r="F379" s="55"/>
      <c r="G379" s="56"/>
      <c r="H379" s="55"/>
      <c r="I379" s="57"/>
      <c r="J379" s="58"/>
      <c r="K379" s="59"/>
      <c r="N379"/>
    </row>
    <row r="380" spans="1:14" s="60" customFormat="1" hidden="1" x14ac:dyDescent="0.2">
      <c r="A380" s="54"/>
      <c r="B380" s="55"/>
      <c r="C380"/>
      <c r="D380"/>
      <c r="E380"/>
      <c r="F380" s="55"/>
      <c r="G380" s="56"/>
      <c r="H380" s="55"/>
      <c r="I380" s="57"/>
      <c r="J380" s="58"/>
      <c r="K380" s="59"/>
      <c r="N380"/>
    </row>
    <row r="381" spans="1:14" s="60" customFormat="1" hidden="1" x14ac:dyDescent="0.2">
      <c r="A381" s="54"/>
      <c r="B381" s="55"/>
      <c r="C381"/>
      <c r="D381"/>
      <c r="E381"/>
      <c r="F381" s="55"/>
      <c r="G381" s="56"/>
      <c r="H381" s="55"/>
      <c r="I381" s="57"/>
      <c r="J381" s="58"/>
      <c r="K381" s="59"/>
      <c r="N381"/>
    </row>
    <row r="382" spans="1:14" s="60" customFormat="1" hidden="1" x14ac:dyDescent="0.2">
      <c r="A382" s="54"/>
      <c r="B382" s="55"/>
      <c r="C382"/>
      <c r="D382"/>
      <c r="E382"/>
      <c r="F382" s="55"/>
      <c r="G382" s="56"/>
      <c r="H382" s="55"/>
      <c r="I382" s="57"/>
      <c r="J382" s="58"/>
      <c r="K382" s="59"/>
      <c r="N382"/>
    </row>
    <row r="383" spans="1:14" s="60" customFormat="1" ht="12.75" hidden="1" x14ac:dyDescent="0.2">
      <c r="A383" s="62"/>
      <c r="B383" s="63"/>
      <c r="C383"/>
      <c r="D383"/>
      <c r="E383"/>
      <c r="F383" s="63"/>
      <c r="G383" s="63">
        <f>G384+G385+G387+G388</f>
        <v>0</v>
      </c>
      <c r="H383" s="63"/>
      <c r="I383" s="57" t="e">
        <f>H383/G383*100</f>
        <v>#DIV/0!</v>
      </c>
      <c r="J383" s="58"/>
      <c r="K383" s="75"/>
      <c r="N383"/>
    </row>
    <row r="384" spans="1:14" s="60" customFormat="1" ht="12.75" hidden="1" x14ac:dyDescent="0.2">
      <c r="A384" s="62"/>
      <c r="B384" s="63"/>
      <c r="C384"/>
      <c r="D384"/>
      <c r="E384"/>
      <c r="F384" s="63"/>
      <c r="G384" s="55"/>
      <c r="H384" s="63"/>
      <c r="I384" s="57" t="e">
        <f>H384/G384*100</f>
        <v>#DIV/0!</v>
      </c>
      <c r="J384" s="58"/>
      <c r="K384" s="75"/>
      <c r="N384"/>
    </row>
    <row r="385" spans="1:13" hidden="1" x14ac:dyDescent="0.2">
      <c r="I385" s="57" t="e">
        <f>H385/G385*100</f>
        <v>#DIV/0!</v>
      </c>
    </row>
    <row r="386" spans="1:13" hidden="1" x14ac:dyDescent="0.2"/>
    <row r="387" spans="1:13" hidden="1" x14ac:dyDescent="0.2">
      <c r="I387" s="57" t="e">
        <f>H387/G387*100</f>
        <v>#DIV/0!</v>
      </c>
    </row>
    <row r="388" spans="1:13" hidden="1" x14ac:dyDescent="0.2">
      <c r="A388" s="54">
        <v>633006</v>
      </c>
      <c r="I388" s="57" t="e">
        <f>H388/G388*100</f>
        <v>#DIV/0!</v>
      </c>
    </row>
    <row r="389" spans="1:13" hidden="1" x14ac:dyDescent="0.2"/>
    <row r="390" spans="1:13" x14ac:dyDescent="0.2">
      <c r="A390" s="62" t="s">
        <v>135</v>
      </c>
      <c r="B390" s="63" t="s">
        <v>136</v>
      </c>
      <c r="C390" s="64">
        <f>C391+C392+C396</f>
        <v>1923</v>
      </c>
      <c r="D390" s="64">
        <f>D391+D392+D396</f>
        <v>3290</v>
      </c>
      <c r="E390" s="64">
        <f>E391+E392+E396</f>
        <v>3400</v>
      </c>
      <c r="F390" s="71">
        <v>0</v>
      </c>
      <c r="G390" s="71">
        <v>20</v>
      </c>
      <c r="H390" s="71">
        <v>0</v>
      </c>
      <c r="I390" s="57">
        <f>H390/G390*100</f>
        <v>0</v>
      </c>
      <c r="J390" s="71"/>
      <c r="K390" s="65"/>
      <c r="L390" s="76"/>
    </row>
    <row r="391" spans="1:13" hidden="1" x14ac:dyDescent="0.2">
      <c r="A391" s="54">
        <v>610</v>
      </c>
      <c r="C391">
        <v>642</v>
      </c>
      <c r="D391">
        <v>980</v>
      </c>
      <c r="E391">
        <v>1092</v>
      </c>
      <c r="I391" s="57" t="e">
        <f>H391/G391*100</f>
        <v>#DIV/0!</v>
      </c>
    </row>
    <row r="392" spans="1:13" hidden="1" x14ac:dyDescent="0.2">
      <c r="A392" s="54">
        <v>620</v>
      </c>
      <c r="C392">
        <v>225</v>
      </c>
      <c r="D392">
        <v>360</v>
      </c>
      <c r="E392">
        <v>383</v>
      </c>
      <c r="I392" s="57" t="e">
        <f>H392/G392*100</f>
        <v>#DIV/0!</v>
      </c>
    </row>
    <row r="393" spans="1:13" hidden="1" x14ac:dyDescent="0.2"/>
    <row r="394" spans="1:13" hidden="1" x14ac:dyDescent="0.2">
      <c r="J394" s="48"/>
      <c r="K394" s="49"/>
      <c r="L394" s="77"/>
      <c r="M394" s="60" t="s">
        <v>117</v>
      </c>
    </row>
    <row r="395" spans="1:13" hidden="1" x14ac:dyDescent="0.2">
      <c r="J395" s="44"/>
      <c r="K395" s="51"/>
      <c r="L395" s="76"/>
    </row>
    <row r="396" spans="1:13" hidden="1" x14ac:dyDescent="0.2">
      <c r="A396" s="69" t="s">
        <v>123</v>
      </c>
      <c r="B396" s="66"/>
      <c r="C396" s="70">
        <f>SUM(C397:C414)</f>
        <v>1056</v>
      </c>
      <c r="D396" s="70">
        <f>SUM(D397:D414)</f>
        <v>1950</v>
      </c>
      <c r="E396" s="70">
        <f>SUM(E397:E414)</f>
        <v>1925</v>
      </c>
      <c r="F396" s="71"/>
      <c r="G396" s="71">
        <f>SUM(G397:G417)+G418</f>
        <v>20</v>
      </c>
      <c r="H396" s="71"/>
      <c r="I396" s="57">
        <f>H396/G396*100</f>
        <v>0</v>
      </c>
      <c r="J396" s="71"/>
      <c r="K396" s="65"/>
      <c r="L396" s="76"/>
    </row>
    <row r="397" spans="1:13" hidden="1" x14ac:dyDescent="0.2">
      <c r="A397" s="54">
        <v>632001</v>
      </c>
      <c r="C397">
        <v>165</v>
      </c>
      <c r="D397">
        <v>285</v>
      </c>
      <c r="E397">
        <v>200</v>
      </c>
      <c r="I397" s="57">
        <v>0</v>
      </c>
    </row>
    <row r="398" spans="1:13" hidden="1" x14ac:dyDescent="0.2">
      <c r="A398" s="54">
        <v>632002</v>
      </c>
      <c r="C398">
        <v>4</v>
      </c>
      <c r="D398">
        <v>15</v>
      </c>
      <c r="E398">
        <v>15</v>
      </c>
      <c r="I398" s="57">
        <v>0</v>
      </c>
    </row>
    <row r="399" spans="1:13" hidden="1" x14ac:dyDescent="0.2">
      <c r="A399" s="54">
        <v>632003</v>
      </c>
      <c r="C399">
        <v>15</v>
      </c>
      <c r="D399">
        <v>20</v>
      </c>
      <c r="E399">
        <v>20</v>
      </c>
      <c r="I399" s="57" t="e">
        <f>H399/G399*100</f>
        <v>#DIV/0!</v>
      </c>
    </row>
    <row r="400" spans="1:13" hidden="1" x14ac:dyDescent="0.2">
      <c r="A400" s="54">
        <v>633001</v>
      </c>
      <c r="I400" s="57" t="e">
        <f>H400/G400*100</f>
        <v>#DIV/0!</v>
      </c>
    </row>
    <row r="401" spans="1:14" s="60" customFormat="1" hidden="1" x14ac:dyDescent="0.2">
      <c r="A401" s="54"/>
      <c r="B401" s="55"/>
      <c r="C401"/>
      <c r="D401"/>
      <c r="E401"/>
      <c r="F401" s="55"/>
      <c r="G401" s="56"/>
      <c r="H401" s="55"/>
      <c r="I401" s="57"/>
      <c r="J401" s="58"/>
      <c r="K401" s="59"/>
      <c r="N401"/>
    </row>
    <row r="402" spans="1:14" s="60" customFormat="1" hidden="1" x14ac:dyDescent="0.2">
      <c r="A402" s="54">
        <v>633006</v>
      </c>
      <c r="B402" s="55"/>
      <c r="C402">
        <v>826</v>
      </c>
      <c r="D402">
        <v>659</v>
      </c>
      <c r="E402">
        <v>810</v>
      </c>
      <c r="F402" s="55"/>
      <c r="G402" s="56"/>
      <c r="H402" s="55"/>
      <c r="I402" s="57" t="e">
        <f>H402/G402*100</f>
        <v>#DIV/0!</v>
      </c>
      <c r="J402" s="58"/>
      <c r="K402" s="75"/>
      <c r="L402" s="76"/>
      <c r="N402"/>
    </row>
    <row r="403" spans="1:14" s="60" customFormat="1" hidden="1" x14ac:dyDescent="0.2">
      <c r="A403" s="86">
        <v>633006111</v>
      </c>
      <c r="B403" s="55"/>
      <c r="C403"/>
      <c r="D403">
        <v>180</v>
      </c>
      <c r="E403"/>
      <c r="F403" s="55"/>
      <c r="G403" s="56"/>
      <c r="H403" s="55"/>
      <c r="I403" s="57">
        <v>0</v>
      </c>
      <c r="J403" s="58"/>
      <c r="K403" s="59"/>
      <c r="N403"/>
    </row>
    <row r="404" spans="1:14" s="60" customFormat="1" hidden="1" x14ac:dyDescent="0.2">
      <c r="A404" s="86" t="s">
        <v>137</v>
      </c>
      <c r="B404" s="55"/>
      <c r="C404"/>
      <c r="D404"/>
      <c r="E404"/>
      <c r="F404" s="55"/>
      <c r="G404" s="56"/>
      <c r="H404" s="55"/>
      <c r="I404" s="57">
        <v>0</v>
      </c>
      <c r="J404" s="58"/>
      <c r="K404" s="59"/>
      <c r="N404"/>
    </row>
    <row r="405" spans="1:14" s="60" customFormat="1" hidden="1" x14ac:dyDescent="0.2">
      <c r="A405" s="86">
        <v>636001</v>
      </c>
      <c r="B405" s="55"/>
      <c r="C405"/>
      <c r="D405"/>
      <c r="E405"/>
      <c r="F405" s="55"/>
      <c r="G405" s="56"/>
      <c r="H405" s="55"/>
      <c r="I405" s="57">
        <v>0</v>
      </c>
      <c r="J405" s="58"/>
      <c r="K405" s="59"/>
      <c r="N405"/>
    </row>
    <row r="406" spans="1:14" s="60" customFormat="1" hidden="1" x14ac:dyDescent="0.2">
      <c r="A406" s="86">
        <v>633016</v>
      </c>
      <c r="B406" s="55"/>
      <c r="C406"/>
      <c r="D406"/>
      <c r="E406"/>
      <c r="F406" s="55"/>
      <c r="G406" s="56"/>
      <c r="H406" s="55"/>
      <c r="I406" s="57">
        <v>0</v>
      </c>
      <c r="J406" s="58"/>
      <c r="K406" s="59"/>
      <c r="N406"/>
    </row>
    <row r="407" spans="1:14" s="60" customFormat="1" hidden="1" x14ac:dyDescent="0.2">
      <c r="A407" s="86">
        <v>634004</v>
      </c>
      <c r="B407" s="55"/>
      <c r="C407"/>
      <c r="D407"/>
      <c r="E407"/>
      <c r="F407" s="55"/>
      <c r="G407" s="56"/>
      <c r="H407" s="55"/>
      <c r="I407" s="57">
        <v>0</v>
      </c>
      <c r="J407" s="58"/>
      <c r="K407" s="59"/>
      <c r="N407"/>
    </row>
    <row r="408" spans="1:14" s="60" customFormat="1" hidden="1" x14ac:dyDescent="0.2">
      <c r="A408" s="86">
        <v>635006</v>
      </c>
      <c r="B408" s="55"/>
      <c r="C408"/>
      <c r="D408"/>
      <c r="E408"/>
      <c r="F408" s="55"/>
      <c r="G408" s="56"/>
      <c r="H408" s="55"/>
      <c r="I408" s="57">
        <v>0</v>
      </c>
      <c r="J408" s="58"/>
      <c r="K408" s="59"/>
      <c r="N408"/>
    </row>
    <row r="409" spans="1:14" s="60" customFormat="1" hidden="1" x14ac:dyDescent="0.2">
      <c r="A409" s="54">
        <v>636001</v>
      </c>
      <c r="B409" s="55"/>
      <c r="C409">
        <v>2</v>
      </c>
      <c r="D409">
        <v>546</v>
      </c>
      <c r="E409">
        <v>620</v>
      </c>
      <c r="F409" s="55"/>
      <c r="G409" s="56"/>
      <c r="H409" s="55"/>
      <c r="I409" s="57" t="e">
        <f>H409/G409*100</f>
        <v>#DIV/0!</v>
      </c>
      <c r="J409" s="58"/>
      <c r="K409" s="59"/>
      <c r="N409"/>
    </row>
    <row r="410" spans="1:14" s="60" customFormat="1" hidden="1" x14ac:dyDescent="0.2">
      <c r="A410" s="54">
        <v>637005</v>
      </c>
      <c r="B410" s="55"/>
      <c r="C410">
        <v>4</v>
      </c>
      <c r="D410">
        <v>5</v>
      </c>
      <c r="E410">
        <v>10</v>
      </c>
      <c r="F410" s="55"/>
      <c r="G410" s="56"/>
      <c r="H410" s="55"/>
      <c r="I410" s="57"/>
      <c r="J410" s="58"/>
      <c r="K410" s="59"/>
      <c r="N410"/>
    </row>
    <row r="411" spans="1:14" s="60" customFormat="1" hidden="1" x14ac:dyDescent="0.2">
      <c r="A411" s="54">
        <v>637012</v>
      </c>
      <c r="B411" s="55"/>
      <c r="C411"/>
      <c r="D411"/>
      <c r="E411"/>
      <c r="F411" s="55"/>
      <c r="G411" s="56"/>
      <c r="H411" s="55"/>
      <c r="I411" s="57" t="e">
        <f>H411/G411*100</f>
        <v>#DIV/0!</v>
      </c>
      <c r="J411" s="58"/>
      <c r="K411" s="59"/>
      <c r="N411"/>
    </row>
    <row r="412" spans="1:14" s="60" customFormat="1" hidden="1" x14ac:dyDescent="0.2">
      <c r="A412" s="54">
        <v>637014</v>
      </c>
      <c r="B412" s="55"/>
      <c r="C412">
        <v>15</v>
      </c>
      <c r="D412">
        <v>15</v>
      </c>
      <c r="E412">
        <v>20</v>
      </c>
      <c r="F412" s="55"/>
      <c r="G412" s="56"/>
      <c r="H412" s="55"/>
      <c r="I412" s="57" t="e">
        <f>H412/G412*100</f>
        <v>#DIV/0!</v>
      </c>
      <c r="J412" s="58"/>
      <c r="K412" s="59"/>
      <c r="N412"/>
    </row>
    <row r="413" spans="1:14" s="60" customFormat="1" hidden="1" x14ac:dyDescent="0.2">
      <c r="A413" s="54">
        <v>637016</v>
      </c>
      <c r="B413" s="55"/>
      <c r="C413">
        <v>6</v>
      </c>
      <c r="D413">
        <v>8</v>
      </c>
      <c r="E413">
        <v>10</v>
      </c>
      <c r="F413" s="55"/>
      <c r="G413" s="56"/>
      <c r="H413" s="55"/>
      <c r="I413" s="57" t="e">
        <f>H413/G413*100</f>
        <v>#DIV/0!</v>
      </c>
      <c r="J413" s="58"/>
      <c r="K413" s="59"/>
      <c r="N413"/>
    </row>
    <row r="414" spans="1:14" s="60" customFormat="1" hidden="1" x14ac:dyDescent="0.2">
      <c r="A414" s="54">
        <v>637027</v>
      </c>
      <c r="B414" s="55"/>
      <c r="C414">
        <v>19</v>
      </c>
      <c r="D414">
        <v>217</v>
      </c>
      <c r="E414">
        <v>220</v>
      </c>
      <c r="F414" s="55"/>
      <c r="G414" s="56"/>
      <c r="H414" s="55"/>
      <c r="I414" s="57" t="e">
        <f>H414/G414*100</f>
        <v>#DIV/0!</v>
      </c>
      <c r="J414" s="58"/>
      <c r="K414" s="75"/>
      <c r="L414" s="76"/>
      <c r="N414"/>
    </row>
    <row r="415" spans="1:14" s="60" customFormat="1" hidden="1" x14ac:dyDescent="0.2">
      <c r="A415" s="54"/>
      <c r="B415" s="55"/>
      <c r="C415"/>
      <c r="D415"/>
      <c r="E415"/>
      <c r="F415" s="55"/>
      <c r="G415" s="56"/>
      <c r="H415" s="55"/>
      <c r="I415" s="57"/>
      <c r="J415" s="58"/>
      <c r="K415" s="59"/>
      <c r="N415"/>
    </row>
    <row r="416" spans="1:14" s="60" customFormat="1" hidden="1" x14ac:dyDescent="0.2">
      <c r="A416" s="54" t="s">
        <v>15</v>
      </c>
      <c r="B416" s="55"/>
      <c r="C416"/>
      <c r="D416"/>
      <c r="E416"/>
      <c r="F416" s="55"/>
      <c r="G416" s="56"/>
      <c r="H416" s="55"/>
      <c r="I416" s="57"/>
      <c r="J416" s="58"/>
      <c r="K416" s="59"/>
      <c r="N416"/>
    </row>
    <row r="417" spans="1:14" s="60" customFormat="1" x14ac:dyDescent="0.2">
      <c r="A417" s="54">
        <v>630.64</v>
      </c>
      <c r="B417" s="55" t="s">
        <v>138</v>
      </c>
      <c r="C417"/>
      <c r="D417"/>
      <c r="E417"/>
      <c r="F417" s="55">
        <v>0</v>
      </c>
      <c r="G417" s="56">
        <v>20</v>
      </c>
      <c r="H417" s="55">
        <v>0</v>
      </c>
      <c r="I417" s="57">
        <f>H417/G417*100</f>
        <v>0</v>
      </c>
      <c r="J417" s="58"/>
      <c r="K417" s="59"/>
      <c r="N417"/>
    </row>
    <row r="418" spans="1:14" s="60" customFormat="1" hidden="1" x14ac:dyDescent="0.2">
      <c r="A418" s="54"/>
      <c r="B418" s="55"/>
      <c r="C418"/>
      <c r="D418"/>
      <c r="E418"/>
      <c r="F418" s="55"/>
      <c r="G418" s="56"/>
      <c r="H418" s="55"/>
      <c r="I418" s="57"/>
      <c r="J418" s="58"/>
      <c r="K418" s="59"/>
      <c r="N418"/>
    </row>
    <row r="419" spans="1:14" s="60" customFormat="1" hidden="1" x14ac:dyDescent="0.2">
      <c r="A419" s="54"/>
      <c r="B419" s="55"/>
      <c r="C419"/>
      <c r="D419"/>
      <c r="E419"/>
      <c r="F419" s="55"/>
      <c r="G419" s="56"/>
      <c r="H419" s="55"/>
      <c r="I419" s="57"/>
      <c r="J419" s="58"/>
      <c r="K419" s="59"/>
      <c r="N419"/>
    </row>
    <row r="420" spans="1:14" s="60" customFormat="1" hidden="1" x14ac:dyDescent="0.2">
      <c r="A420" s="43"/>
      <c r="B420" s="44"/>
      <c r="C420" s="45"/>
      <c r="D420" s="44"/>
      <c r="E420" s="44"/>
      <c r="F420" s="44"/>
      <c r="G420" s="46"/>
      <c r="H420" s="44"/>
      <c r="I420" s="47"/>
      <c r="J420" s="58"/>
      <c r="K420" s="59"/>
      <c r="N420"/>
    </row>
    <row r="421" spans="1:14" s="60" customFormat="1" hidden="1" x14ac:dyDescent="0.2">
      <c r="A421" s="43"/>
      <c r="B421" s="44"/>
      <c r="C421" s="45"/>
      <c r="D421" s="44"/>
      <c r="E421" s="44"/>
      <c r="F421" s="44"/>
      <c r="G421" s="46"/>
      <c r="H421" s="44"/>
      <c r="I421" s="47"/>
      <c r="J421" s="58"/>
      <c r="K421" s="59"/>
      <c r="N421"/>
    </row>
    <row r="422" spans="1:14" s="60" customFormat="1" x14ac:dyDescent="0.2">
      <c r="A422" s="62" t="s">
        <v>139</v>
      </c>
      <c r="B422" s="63" t="s">
        <v>140</v>
      </c>
      <c r="C422" s="81">
        <f>SUM(C423:C428)+SUM(C433:C438)</f>
        <v>4263</v>
      </c>
      <c r="D422" s="81">
        <f>SUM(D423:D428)+SUM(D433:D438)</f>
        <v>1590</v>
      </c>
      <c r="E422" s="81">
        <f>SUM(E423:E428)+SUM(E433:E438)</f>
        <v>4325</v>
      </c>
      <c r="F422" s="65">
        <f>SUM(F423:F427)+SUM(F431:F438)</f>
        <v>21.769999999999996</v>
      </c>
      <c r="G422" s="65">
        <f>SUM(G423:G427)+SUM(G431:G438)</f>
        <v>150.13999999999999</v>
      </c>
      <c r="H422" s="65">
        <f>SUM(H423:H427)+SUM(H431:H438)</f>
        <v>31.459999999999994</v>
      </c>
      <c r="I422" s="57">
        <f t="shared" ref="I422:I428" si="20">H422/G422*100</f>
        <v>20.953776475289725</v>
      </c>
      <c r="J422" s="71"/>
      <c r="K422" s="65"/>
      <c r="L422" s="76"/>
      <c r="N422"/>
    </row>
    <row r="423" spans="1:14" s="60" customFormat="1" x14ac:dyDescent="0.2">
      <c r="A423" s="54">
        <v>610</v>
      </c>
      <c r="B423" s="55" t="s">
        <v>130</v>
      </c>
      <c r="C423">
        <v>1010</v>
      </c>
      <c r="D423">
        <v>1073</v>
      </c>
      <c r="E423">
        <v>1200</v>
      </c>
      <c r="F423" s="55">
        <v>15.59</v>
      </c>
      <c r="G423" s="56">
        <v>67</v>
      </c>
      <c r="H423" s="55">
        <v>15.52</v>
      </c>
      <c r="I423" s="57">
        <f t="shared" si="20"/>
        <v>23.164179104477611</v>
      </c>
      <c r="J423" s="58"/>
      <c r="K423" s="59"/>
      <c r="N423"/>
    </row>
    <row r="424" spans="1:14" s="60" customFormat="1" x14ac:dyDescent="0.2">
      <c r="A424" s="54">
        <v>620</v>
      </c>
      <c r="B424" s="55" t="s">
        <v>46</v>
      </c>
      <c r="C424">
        <v>357</v>
      </c>
      <c r="D424">
        <v>397</v>
      </c>
      <c r="E424">
        <v>420</v>
      </c>
      <c r="F424" s="55">
        <v>5.36</v>
      </c>
      <c r="G424" s="56">
        <v>24</v>
      </c>
      <c r="H424" s="55">
        <v>5.36</v>
      </c>
      <c r="I424" s="57">
        <f t="shared" si="20"/>
        <v>22.333333333333336</v>
      </c>
      <c r="J424" s="58"/>
      <c r="K424" s="59"/>
      <c r="N424"/>
    </row>
    <row r="425" spans="1:14" s="60" customFormat="1" x14ac:dyDescent="0.2">
      <c r="A425" s="54">
        <v>633</v>
      </c>
      <c r="B425" s="55" t="s">
        <v>141</v>
      </c>
      <c r="C425"/>
      <c r="D425"/>
      <c r="E425"/>
      <c r="F425" s="55">
        <v>0.13</v>
      </c>
      <c r="G425" s="56">
        <v>54.89</v>
      </c>
      <c r="H425" s="55">
        <v>10.029999999999999</v>
      </c>
      <c r="I425" s="57">
        <f t="shared" si="20"/>
        <v>18.272909455274185</v>
      </c>
      <c r="J425" s="58"/>
      <c r="K425" s="59"/>
      <c r="N425"/>
    </row>
    <row r="426" spans="1:14" s="60" customFormat="1" x14ac:dyDescent="0.2">
      <c r="A426" s="54">
        <v>635</v>
      </c>
      <c r="B426" s="55" t="s">
        <v>124</v>
      </c>
      <c r="C426">
        <v>40</v>
      </c>
      <c r="D426">
        <v>85</v>
      </c>
      <c r="E426">
        <v>65</v>
      </c>
      <c r="F426" s="55">
        <v>0.13</v>
      </c>
      <c r="G426" s="56">
        <v>0.75</v>
      </c>
      <c r="H426" s="55">
        <v>0.15</v>
      </c>
      <c r="I426" s="57">
        <f t="shared" si="20"/>
        <v>20</v>
      </c>
      <c r="J426" s="58"/>
      <c r="K426" s="75"/>
      <c r="L426" s="76"/>
      <c r="N426"/>
    </row>
    <row r="427" spans="1:14" s="60" customFormat="1" x14ac:dyDescent="0.2">
      <c r="A427" s="54">
        <v>637</v>
      </c>
      <c r="B427" s="55" t="s">
        <v>42</v>
      </c>
      <c r="C427">
        <v>9</v>
      </c>
      <c r="D427">
        <v>11</v>
      </c>
      <c r="E427">
        <v>15</v>
      </c>
      <c r="F427" s="55">
        <v>0.56000000000000005</v>
      </c>
      <c r="G427" s="56">
        <v>3</v>
      </c>
      <c r="H427" s="55">
        <v>0.4</v>
      </c>
      <c r="I427" s="57">
        <f t="shared" si="20"/>
        <v>13.333333333333334</v>
      </c>
      <c r="J427" s="58"/>
      <c r="K427" s="59"/>
      <c r="N427"/>
    </row>
    <row r="428" spans="1:14" s="60" customFormat="1" hidden="1" x14ac:dyDescent="0.2">
      <c r="A428" s="54">
        <v>635006</v>
      </c>
      <c r="B428" s="55" t="s">
        <v>142</v>
      </c>
      <c r="C428">
        <v>27</v>
      </c>
      <c r="D428"/>
      <c r="E428">
        <v>0</v>
      </c>
      <c r="F428" s="55"/>
      <c r="G428" s="56"/>
      <c r="H428" s="55"/>
      <c r="I428" s="57" t="e">
        <f t="shared" si="20"/>
        <v>#DIV/0!</v>
      </c>
      <c r="J428" s="58"/>
      <c r="K428" s="59"/>
      <c r="N428"/>
    </row>
    <row r="429" spans="1:14" s="60" customFormat="1" hidden="1" x14ac:dyDescent="0.2">
      <c r="A429" s="43" t="s">
        <v>3</v>
      </c>
      <c r="B429" s="44" t="s">
        <v>4</v>
      </c>
      <c r="C429" s="45" t="s">
        <v>5</v>
      </c>
      <c r="D429" s="44" t="s">
        <v>6</v>
      </c>
      <c r="E429" s="44" t="s">
        <v>7</v>
      </c>
      <c r="F429" s="44"/>
      <c r="G429" s="46"/>
      <c r="H429" s="44"/>
      <c r="I429" s="47"/>
      <c r="J429" s="58"/>
      <c r="K429" s="59"/>
      <c r="N429"/>
    </row>
    <row r="430" spans="1:14" s="60" customFormat="1" hidden="1" x14ac:dyDescent="0.2">
      <c r="A430" s="43" t="s">
        <v>51</v>
      </c>
      <c r="B430" s="44"/>
      <c r="C430" s="45">
        <v>2005</v>
      </c>
      <c r="D430" s="44">
        <v>2006</v>
      </c>
      <c r="E430" s="44">
        <v>2007</v>
      </c>
      <c r="F430" s="44"/>
      <c r="G430" s="46"/>
      <c r="H430" s="44"/>
      <c r="I430" s="47"/>
      <c r="J430" s="58"/>
      <c r="K430" s="59"/>
      <c r="N430"/>
    </row>
    <row r="431" spans="1:14" s="60" customFormat="1" x14ac:dyDescent="0.2">
      <c r="A431" s="82">
        <v>642</v>
      </c>
      <c r="B431" s="68" t="s">
        <v>132</v>
      </c>
      <c r="C431" s="100"/>
      <c r="D431" s="100"/>
      <c r="E431" s="100"/>
      <c r="F431" s="68">
        <v>0</v>
      </c>
      <c r="G431" s="56">
        <v>0.5</v>
      </c>
      <c r="H431" s="68">
        <v>0</v>
      </c>
      <c r="I431" s="57">
        <f>H431/G431*100</f>
        <v>0</v>
      </c>
      <c r="J431" s="58"/>
      <c r="K431" s="59"/>
      <c r="N431"/>
    </row>
    <row r="432" spans="1:14" s="60" customFormat="1" hidden="1" x14ac:dyDescent="0.2">
      <c r="A432" s="82"/>
      <c r="B432" s="68"/>
      <c r="C432" s="100"/>
      <c r="D432" s="100"/>
      <c r="E432" s="100"/>
      <c r="F432" s="68"/>
      <c r="G432" s="56"/>
      <c r="H432" s="68"/>
      <c r="I432" s="57" t="e">
        <f>H432/G432*100</f>
        <v>#DIV/0!</v>
      </c>
      <c r="J432" s="58"/>
      <c r="K432" s="59"/>
      <c r="N432"/>
    </row>
    <row r="433" spans="1:14" s="60" customFormat="1" hidden="1" x14ac:dyDescent="0.2">
      <c r="A433" s="54"/>
      <c r="B433" s="55"/>
      <c r="C433">
        <v>21</v>
      </c>
      <c r="D433"/>
      <c r="E433">
        <v>0</v>
      </c>
      <c r="F433" s="55"/>
      <c r="G433" s="56"/>
      <c r="H433" s="55"/>
      <c r="I433" s="57">
        <v>0</v>
      </c>
      <c r="J433" s="58"/>
      <c r="K433" s="59"/>
      <c r="N433"/>
    </row>
    <row r="434" spans="1:14" s="60" customFormat="1" hidden="1" x14ac:dyDescent="0.2">
      <c r="A434" s="54"/>
      <c r="B434" s="55"/>
      <c r="C434">
        <v>9</v>
      </c>
      <c r="D434">
        <v>11</v>
      </c>
      <c r="E434">
        <v>15</v>
      </c>
      <c r="F434" s="55"/>
      <c r="G434" s="56"/>
      <c r="H434" s="55"/>
      <c r="I434" s="57" t="e">
        <f>H434/G434*100</f>
        <v>#DIV/0!</v>
      </c>
      <c r="J434" s="58"/>
      <c r="K434" s="59"/>
      <c r="N434"/>
    </row>
    <row r="435" spans="1:14" s="60" customFormat="1" hidden="1" x14ac:dyDescent="0.2">
      <c r="A435" s="54"/>
      <c r="B435" s="55"/>
      <c r="C435">
        <v>6</v>
      </c>
      <c r="D435">
        <v>7</v>
      </c>
      <c r="E435">
        <v>10</v>
      </c>
      <c r="F435" s="55"/>
      <c r="G435" s="56"/>
      <c r="H435" s="55"/>
      <c r="I435" s="57" t="e">
        <f>H435/G435*100</f>
        <v>#DIV/0!</v>
      </c>
      <c r="J435" s="58"/>
      <c r="K435" s="59"/>
      <c r="N435"/>
    </row>
    <row r="436" spans="1:14" s="60" customFormat="1" hidden="1" x14ac:dyDescent="0.2">
      <c r="A436" s="54"/>
      <c r="B436" s="55"/>
      <c r="C436">
        <v>2775</v>
      </c>
      <c r="D436">
        <v>0</v>
      </c>
      <c r="E436">
        <v>2140</v>
      </c>
      <c r="F436" s="55"/>
      <c r="G436" s="56"/>
      <c r="H436" s="55"/>
      <c r="I436" s="57"/>
      <c r="J436" s="58"/>
      <c r="K436" s="59"/>
      <c r="N436"/>
    </row>
    <row r="437" spans="1:14" s="60" customFormat="1" hidden="1" x14ac:dyDescent="0.2">
      <c r="A437" s="54"/>
      <c r="B437" s="55"/>
      <c r="C437"/>
      <c r="D437">
        <v>0</v>
      </c>
      <c r="E437">
        <v>450</v>
      </c>
      <c r="F437" s="55"/>
      <c r="G437" s="56"/>
      <c r="H437" s="55"/>
      <c r="I437" s="57"/>
      <c r="J437" s="58"/>
      <c r="K437" s="59"/>
      <c r="N437"/>
    </row>
    <row r="438" spans="1:14" s="60" customFormat="1" hidden="1" x14ac:dyDescent="0.2">
      <c r="A438" s="54"/>
      <c r="B438" s="55"/>
      <c r="C438">
        <v>9</v>
      </c>
      <c r="D438">
        <v>6</v>
      </c>
      <c r="E438">
        <v>10</v>
      </c>
      <c r="F438" s="55"/>
      <c r="G438" s="56"/>
      <c r="H438" s="55"/>
      <c r="I438" s="57" t="e">
        <f>H438/G438*100</f>
        <v>#DIV/0!</v>
      </c>
      <c r="J438" s="58"/>
      <c r="K438" s="59"/>
      <c r="N438"/>
    </row>
    <row r="439" spans="1:14" s="60" customFormat="1" hidden="1" x14ac:dyDescent="0.2">
      <c r="A439" s="54"/>
      <c r="B439" s="55"/>
      <c r="C439"/>
      <c r="D439"/>
      <c r="E439"/>
      <c r="F439" s="55"/>
      <c r="G439" s="56"/>
      <c r="H439" s="55"/>
      <c r="I439" s="57"/>
      <c r="J439" s="58"/>
      <c r="K439" s="59"/>
      <c r="N439"/>
    </row>
    <row r="440" spans="1:14" s="60" customFormat="1" hidden="1" x14ac:dyDescent="0.2">
      <c r="A440" s="43"/>
      <c r="B440" s="44"/>
      <c r="C440" s="45"/>
      <c r="D440" s="44"/>
      <c r="E440" s="44"/>
      <c r="F440" s="44"/>
      <c r="G440" s="46"/>
      <c r="H440" s="44"/>
      <c r="I440" s="47"/>
      <c r="J440" s="58"/>
      <c r="K440" s="59"/>
      <c r="N440"/>
    </row>
    <row r="441" spans="1:14" s="60" customFormat="1" hidden="1" x14ac:dyDescent="0.2">
      <c r="A441" s="43"/>
      <c r="B441" s="44"/>
      <c r="C441" s="45"/>
      <c r="D441" s="44"/>
      <c r="E441" s="44"/>
      <c r="F441" s="44"/>
      <c r="G441" s="46"/>
      <c r="H441" s="44"/>
      <c r="I441" s="47"/>
      <c r="J441" s="58"/>
      <c r="K441" s="59"/>
      <c r="N441"/>
    </row>
    <row r="442" spans="1:14" s="60" customFormat="1" hidden="1" x14ac:dyDescent="0.2">
      <c r="A442" s="62"/>
      <c r="B442" s="63"/>
      <c r="C442" s="83"/>
      <c r="D442" s="83"/>
      <c r="E442" s="83"/>
      <c r="F442" s="63"/>
      <c r="G442" s="71"/>
      <c r="H442" s="63"/>
      <c r="I442" s="88"/>
      <c r="J442" s="58"/>
      <c r="K442" s="59"/>
      <c r="N442"/>
    </row>
    <row r="443" spans="1:14" s="60" customFormat="1" hidden="1" x14ac:dyDescent="0.2">
      <c r="A443" s="43"/>
      <c r="B443" s="44"/>
      <c r="C443" s="45"/>
      <c r="D443" s="44"/>
      <c r="E443" s="44"/>
      <c r="F443" s="44"/>
      <c r="G443" s="46"/>
      <c r="H443" s="44"/>
      <c r="I443" s="47"/>
      <c r="J443" s="58"/>
      <c r="K443" s="59"/>
      <c r="N443"/>
    </row>
    <row r="444" spans="1:14" s="60" customFormat="1" hidden="1" x14ac:dyDescent="0.2">
      <c r="A444" s="43"/>
      <c r="B444" s="44"/>
      <c r="C444" s="45"/>
      <c r="D444" s="44"/>
      <c r="E444" s="44"/>
      <c r="F444" s="44"/>
      <c r="G444" s="46"/>
      <c r="H444" s="44"/>
      <c r="I444" s="47"/>
      <c r="J444" s="58"/>
      <c r="K444" s="59"/>
      <c r="N444"/>
    </row>
    <row r="445" spans="1:14" s="60" customFormat="1" x14ac:dyDescent="0.2">
      <c r="A445" s="62" t="s">
        <v>143</v>
      </c>
      <c r="B445" s="63" t="s">
        <v>144</v>
      </c>
      <c r="C445" s="64">
        <f>SUM(C446:C451)+C456</f>
        <v>756</v>
      </c>
      <c r="D445" s="64">
        <f>SUM(D446:D451)+D456</f>
        <v>822</v>
      </c>
      <c r="E445" s="64">
        <f>SUM(E446:E451)+E456</f>
        <v>837</v>
      </c>
      <c r="F445" s="65">
        <f>F448+F449+F451+F456+F469+F472+F473</f>
        <v>55.980000000000004</v>
      </c>
      <c r="G445" s="65">
        <f>G448+G449+G451+G456+G469+G472+G473</f>
        <v>254.95999999999998</v>
      </c>
      <c r="H445" s="65">
        <f>H448+H449+H451+H456+H469+H472+H473</f>
        <v>61.58</v>
      </c>
      <c r="I445" s="57">
        <v>0</v>
      </c>
      <c r="J445" s="71"/>
      <c r="K445" s="65"/>
      <c r="L445" s="76"/>
      <c r="N445"/>
    </row>
    <row r="446" spans="1:14" s="60" customFormat="1" hidden="1" x14ac:dyDescent="0.2">
      <c r="A446" s="54">
        <v>610</v>
      </c>
      <c r="B446" s="55" t="s">
        <v>145</v>
      </c>
      <c r="C446">
        <v>54</v>
      </c>
      <c r="D446">
        <v>50</v>
      </c>
      <c r="E446">
        <v>50</v>
      </c>
      <c r="F446" s="55"/>
      <c r="G446" s="56"/>
      <c r="H446" s="55"/>
      <c r="I446" s="57">
        <v>0</v>
      </c>
      <c r="J446" s="58"/>
      <c r="K446" s="59"/>
      <c r="N446"/>
    </row>
    <row r="447" spans="1:14" s="60" customFormat="1" hidden="1" x14ac:dyDescent="0.2">
      <c r="A447" s="54">
        <v>620</v>
      </c>
      <c r="B447" s="55" t="s">
        <v>146</v>
      </c>
      <c r="C447">
        <v>19</v>
      </c>
      <c r="D447">
        <v>20</v>
      </c>
      <c r="E447">
        <v>20</v>
      </c>
      <c r="F447" s="55"/>
      <c r="G447" s="56"/>
      <c r="H447" s="55"/>
      <c r="I447" s="57">
        <v>0</v>
      </c>
      <c r="J447" s="58"/>
      <c r="K447" s="59"/>
      <c r="N447"/>
    </row>
    <row r="448" spans="1:14" s="60" customFormat="1" x14ac:dyDescent="0.2">
      <c r="A448" s="54">
        <v>610</v>
      </c>
      <c r="B448" s="55" t="s">
        <v>130</v>
      </c>
      <c r="C448" s="55" t="s">
        <v>130</v>
      </c>
      <c r="D448">
        <v>5</v>
      </c>
      <c r="E448">
        <v>5</v>
      </c>
      <c r="F448" s="55">
        <v>29.4</v>
      </c>
      <c r="G448" s="56">
        <v>129.47999999999999</v>
      </c>
      <c r="H448" s="55">
        <v>33.24</v>
      </c>
      <c r="I448" s="57"/>
      <c r="J448" s="58"/>
      <c r="K448" s="59"/>
      <c r="N448"/>
    </row>
    <row r="449" spans="1:13" x14ac:dyDescent="0.2">
      <c r="A449" s="54">
        <v>620</v>
      </c>
      <c r="B449" s="55" t="s">
        <v>122</v>
      </c>
      <c r="F449" s="55">
        <v>9.8000000000000007</v>
      </c>
      <c r="G449" s="56">
        <v>45</v>
      </c>
      <c r="H449" s="55">
        <v>11.76</v>
      </c>
    </row>
    <row r="450" spans="1:13" hidden="1" x14ac:dyDescent="0.2">
      <c r="C450">
        <v>13</v>
      </c>
      <c r="I450" s="57" t="s">
        <v>15</v>
      </c>
    </row>
    <row r="451" spans="1:13" x14ac:dyDescent="0.2">
      <c r="A451" s="54">
        <v>632</v>
      </c>
      <c r="B451" s="55" t="s">
        <v>109</v>
      </c>
      <c r="C451">
        <v>493</v>
      </c>
      <c r="D451">
        <v>600</v>
      </c>
      <c r="E451">
        <v>600</v>
      </c>
      <c r="F451" s="55">
        <v>4.5599999999999996</v>
      </c>
      <c r="G451" s="56">
        <v>14.65</v>
      </c>
      <c r="H451" s="55">
        <v>3.53</v>
      </c>
    </row>
    <row r="452" spans="1:13" hidden="1" x14ac:dyDescent="0.2">
      <c r="A452" s="43" t="s">
        <v>3</v>
      </c>
      <c r="B452" s="44" t="s">
        <v>4</v>
      </c>
      <c r="C452" s="45" t="s">
        <v>5</v>
      </c>
      <c r="D452" s="44" t="s">
        <v>6</v>
      </c>
      <c r="E452" s="44" t="s">
        <v>7</v>
      </c>
      <c r="F452" s="44"/>
      <c r="G452" s="46"/>
      <c r="H452" s="44"/>
      <c r="I452" s="47" t="s">
        <v>10</v>
      </c>
      <c r="J452" s="48"/>
      <c r="K452" s="49"/>
      <c r="L452" s="77"/>
      <c r="M452" s="60" t="s">
        <v>117</v>
      </c>
    </row>
    <row r="453" spans="1:13" hidden="1" x14ac:dyDescent="0.2">
      <c r="A453" s="43" t="s">
        <v>51</v>
      </c>
      <c r="B453" s="44"/>
      <c r="C453" s="45">
        <v>2005</v>
      </c>
      <c r="D453" s="44" t="s">
        <v>12</v>
      </c>
      <c r="E453" s="44">
        <v>2007</v>
      </c>
      <c r="F453" s="44"/>
      <c r="G453" s="46"/>
      <c r="H453" s="44"/>
      <c r="I453" s="47" t="s">
        <v>14</v>
      </c>
      <c r="J453" s="44"/>
      <c r="K453" s="51"/>
      <c r="L453" s="76"/>
    </row>
    <row r="454" spans="1:13" hidden="1" x14ac:dyDescent="0.2">
      <c r="A454" s="43"/>
      <c r="B454" s="44"/>
      <c r="C454" s="45"/>
      <c r="D454" s="44"/>
      <c r="E454" s="44"/>
      <c r="F454" s="44"/>
      <c r="G454" s="46"/>
      <c r="H454" s="44"/>
      <c r="I454" s="47" t="s">
        <v>10</v>
      </c>
      <c r="J454" s="63"/>
      <c r="K454" s="79"/>
      <c r="L454" s="76"/>
    </row>
    <row r="455" spans="1:13" hidden="1" x14ac:dyDescent="0.2">
      <c r="A455" s="43"/>
      <c r="B455" s="44"/>
      <c r="C455" s="45"/>
      <c r="D455" s="44"/>
      <c r="E455" s="44"/>
      <c r="F455" s="44"/>
      <c r="G455" s="46"/>
      <c r="H455" s="44"/>
      <c r="I455" s="47" t="s">
        <v>14</v>
      </c>
      <c r="J455" s="63"/>
      <c r="K455" s="80"/>
      <c r="L455" s="76"/>
    </row>
    <row r="456" spans="1:13" x14ac:dyDescent="0.2">
      <c r="A456" s="54">
        <v>633</v>
      </c>
      <c r="B456" s="63" t="s">
        <v>25</v>
      </c>
      <c r="C456" s="64">
        <f>SUM(C457:C467)</f>
        <v>177</v>
      </c>
      <c r="D456" s="64">
        <f>SUM(D457:D467)</f>
        <v>147</v>
      </c>
      <c r="E456" s="64">
        <f>SUM(E457:E467)</f>
        <v>162</v>
      </c>
      <c r="F456" s="87">
        <v>0.91</v>
      </c>
      <c r="G456" s="87">
        <v>3.45</v>
      </c>
      <c r="H456" s="87">
        <v>2.4700000000000002</v>
      </c>
      <c r="I456" s="57">
        <f>H456/G456*100</f>
        <v>71.594202898550733</v>
      </c>
      <c r="J456" s="71"/>
      <c r="K456" s="101"/>
      <c r="L456" s="76"/>
    </row>
    <row r="457" spans="1:13" hidden="1" x14ac:dyDescent="0.2">
      <c r="C457">
        <v>112</v>
      </c>
      <c r="D457">
        <v>95</v>
      </c>
      <c r="E457">
        <v>105</v>
      </c>
      <c r="F457" s="68"/>
      <c r="G457" s="87"/>
      <c r="H457" s="68"/>
      <c r="I457" s="57" t="e">
        <f>H457/G457*100</f>
        <v>#DIV/0!</v>
      </c>
    </row>
    <row r="458" spans="1:13" hidden="1" x14ac:dyDescent="0.2">
      <c r="C458">
        <v>2</v>
      </c>
      <c r="D458">
        <v>5</v>
      </c>
      <c r="E458">
        <v>5</v>
      </c>
      <c r="F458" s="68"/>
      <c r="G458" s="87"/>
      <c r="H458" s="68"/>
      <c r="I458" s="57" t="e">
        <f>H458/G458*100</f>
        <v>#DIV/0!</v>
      </c>
    </row>
    <row r="459" spans="1:13" hidden="1" x14ac:dyDescent="0.2">
      <c r="F459" s="68"/>
      <c r="G459" s="87"/>
      <c r="H459" s="68"/>
      <c r="I459" s="57">
        <v>0</v>
      </c>
    </row>
    <row r="460" spans="1:13" hidden="1" x14ac:dyDescent="0.2">
      <c r="C460">
        <v>6</v>
      </c>
      <c r="D460">
        <v>6</v>
      </c>
      <c r="E460">
        <v>6</v>
      </c>
      <c r="F460" s="68"/>
      <c r="G460" s="87"/>
      <c r="H460" s="68"/>
      <c r="I460" s="57" t="e">
        <f>H460/G460*100</f>
        <v>#DIV/0!</v>
      </c>
    </row>
    <row r="461" spans="1:13" hidden="1" x14ac:dyDescent="0.2">
      <c r="C461">
        <v>5</v>
      </c>
      <c r="D461">
        <v>2</v>
      </c>
      <c r="E461">
        <v>3</v>
      </c>
      <c r="F461" s="68"/>
      <c r="G461" s="87"/>
      <c r="H461" s="68"/>
    </row>
    <row r="462" spans="1:13" hidden="1" x14ac:dyDescent="0.2">
      <c r="A462" s="43"/>
      <c r="B462" s="44"/>
      <c r="C462" s="45"/>
      <c r="D462" s="44"/>
      <c r="E462" s="44"/>
      <c r="F462" s="102"/>
      <c r="G462" s="103"/>
      <c r="H462" s="102"/>
      <c r="I462" s="47"/>
    </row>
    <row r="463" spans="1:13" hidden="1" x14ac:dyDescent="0.2">
      <c r="A463" s="43"/>
      <c r="B463" s="44"/>
      <c r="C463" s="45"/>
      <c r="D463" s="44"/>
      <c r="E463" s="44"/>
      <c r="F463" s="102"/>
      <c r="G463" s="103"/>
      <c r="H463" s="102"/>
      <c r="I463" s="47"/>
    </row>
    <row r="464" spans="1:13" hidden="1" x14ac:dyDescent="0.2">
      <c r="A464" s="82"/>
      <c r="B464" s="68"/>
      <c r="C464" s="83"/>
      <c r="D464" s="83"/>
      <c r="E464" s="83"/>
      <c r="F464" s="68"/>
      <c r="G464" s="87"/>
      <c r="H464" s="68"/>
      <c r="I464" s="88">
        <v>0</v>
      </c>
    </row>
    <row r="465" spans="1:14" s="60" customFormat="1" hidden="1" x14ac:dyDescent="0.2">
      <c r="A465" s="54"/>
      <c r="B465" s="55"/>
      <c r="C465">
        <v>2</v>
      </c>
      <c r="D465">
        <v>2</v>
      </c>
      <c r="E465">
        <v>2</v>
      </c>
      <c r="F465" s="68"/>
      <c r="G465" s="87"/>
      <c r="H465" s="68"/>
      <c r="I465" s="57" t="e">
        <f>H465/G465*100</f>
        <v>#DIV/0!</v>
      </c>
      <c r="J465" s="58"/>
      <c r="K465" s="59"/>
      <c r="N465"/>
    </row>
    <row r="466" spans="1:14" s="60" customFormat="1" hidden="1" x14ac:dyDescent="0.2">
      <c r="A466" s="54"/>
      <c r="B466" s="55"/>
      <c r="C466">
        <v>32</v>
      </c>
      <c r="D466">
        <v>21</v>
      </c>
      <c r="E466">
        <v>20</v>
      </c>
      <c r="F466" s="68"/>
      <c r="G466" s="87"/>
      <c r="H466" s="68"/>
      <c r="I466" s="57" t="e">
        <f>H466/G466*100</f>
        <v>#DIV/0!</v>
      </c>
      <c r="J466" s="58"/>
      <c r="K466" s="59"/>
      <c r="N466"/>
    </row>
    <row r="467" spans="1:14" s="60" customFormat="1" hidden="1" x14ac:dyDescent="0.2">
      <c r="A467" s="54"/>
      <c r="B467" s="55"/>
      <c r="C467">
        <v>18</v>
      </c>
      <c r="D467">
        <v>16</v>
      </c>
      <c r="E467">
        <v>21</v>
      </c>
      <c r="F467" s="68"/>
      <c r="G467" s="87"/>
      <c r="H467" s="68"/>
      <c r="I467" s="57" t="e">
        <f>H467/G467*100</f>
        <v>#DIV/0!</v>
      </c>
      <c r="J467" s="58"/>
      <c r="K467" s="59"/>
      <c r="N467"/>
    </row>
    <row r="468" spans="1:14" s="60" customFormat="1" hidden="1" x14ac:dyDescent="0.2">
      <c r="A468" s="54"/>
      <c r="B468" s="55"/>
      <c r="C468"/>
      <c r="D468"/>
      <c r="E468"/>
      <c r="F468" s="68"/>
      <c r="G468" s="87"/>
      <c r="H468" s="68"/>
      <c r="I468" s="57"/>
      <c r="J468" s="58"/>
      <c r="K468" s="59"/>
      <c r="N468"/>
    </row>
    <row r="469" spans="1:14" s="60" customFormat="1" x14ac:dyDescent="0.2">
      <c r="A469" s="82">
        <v>635</v>
      </c>
      <c r="B469" s="63" t="s">
        <v>147</v>
      </c>
      <c r="C469" s="64">
        <f>C472+C473+C474</f>
        <v>1209</v>
      </c>
      <c r="D469" s="64">
        <f>D472+D473+D474</f>
        <v>1616</v>
      </c>
      <c r="E469" s="64">
        <f>E472+E473+E474</f>
        <v>1539</v>
      </c>
      <c r="F469" s="87">
        <v>0</v>
      </c>
      <c r="G469" s="104">
        <v>5.5</v>
      </c>
      <c r="H469" s="87">
        <v>0.04</v>
      </c>
      <c r="I469" s="57">
        <f>H469/G469*100</f>
        <v>0.72727272727272729</v>
      </c>
      <c r="J469" s="71"/>
      <c r="K469" s="65"/>
      <c r="L469" s="76"/>
      <c r="N469"/>
    </row>
    <row r="470" spans="1:14" s="60" customFormat="1" x14ac:dyDescent="0.2">
      <c r="A470" s="43" t="s">
        <v>3</v>
      </c>
      <c r="B470" s="44" t="s">
        <v>4</v>
      </c>
      <c r="C470" s="45" t="s">
        <v>5</v>
      </c>
      <c r="D470" s="44" t="s">
        <v>6</v>
      </c>
      <c r="E470" s="44" t="s">
        <v>7</v>
      </c>
      <c r="F470" s="44" t="s">
        <v>8</v>
      </c>
      <c r="G470" s="46" t="s">
        <v>9</v>
      </c>
      <c r="H470" s="44" t="s">
        <v>8</v>
      </c>
      <c r="I470" s="47" t="s">
        <v>10</v>
      </c>
      <c r="J470" s="105"/>
      <c r="K470" s="106"/>
      <c r="L470" s="76"/>
      <c r="N470"/>
    </row>
    <row r="471" spans="1:14" s="60" customFormat="1" x14ac:dyDescent="0.2">
      <c r="A471" s="43">
        <v>0</v>
      </c>
      <c r="B471" s="44"/>
      <c r="C471" s="45">
        <v>2005</v>
      </c>
      <c r="D471" s="44" t="s">
        <v>12</v>
      </c>
      <c r="E471" s="44">
        <v>2007</v>
      </c>
      <c r="F471" s="44" t="s">
        <v>13</v>
      </c>
      <c r="G471" s="46" t="s">
        <v>207</v>
      </c>
      <c r="H471" s="44" t="s">
        <v>203</v>
      </c>
      <c r="I471" s="47" t="s">
        <v>14</v>
      </c>
      <c r="J471" s="105"/>
      <c r="K471" s="106"/>
      <c r="L471" s="76"/>
      <c r="N471"/>
    </row>
    <row r="472" spans="1:14" s="60" customFormat="1" x14ac:dyDescent="0.2">
      <c r="A472" s="54">
        <v>637</v>
      </c>
      <c r="B472" s="55" t="s">
        <v>42</v>
      </c>
      <c r="C472">
        <v>808</v>
      </c>
      <c r="D472">
        <v>1100</v>
      </c>
      <c r="E472">
        <v>1022</v>
      </c>
      <c r="F472" s="55">
        <v>11.31</v>
      </c>
      <c r="G472" s="56">
        <v>55.48</v>
      </c>
      <c r="H472" s="55">
        <v>10.36</v>
      </c>
      <c r="I472" s="57">
        <f>H472/G472*100</f>
        <v>18.673395818312905</v>
      </c>
      <c r="J472" s="58"/>
      <c r="K472" s="59"/>
      <c r="N472"/>
    </row>
    <row r="473" spans="1:14" s="60" customFormat="1" x14ac:dyDescent="0.2">
      <c r="A473" s="54">
        <v>642</v>
      </c>
      <c r="B473" s="55" t="s">
        <v>111</v>
      </c>
      <c r="C473">
        <v>280</v>
      </c>
      <c r="D473">
        <v>384</v>
      </c>
      <c r="E473">
        <v>357</v>
      </c>
      <c r="F473" s="55">
        <v>0</v>
      </c>
      <c r="G473" s="56">
        <v>1.4</v>
      </c>
      <c r="H473" s="55">
        <v>0.18</v>
      </c>
      <c r="I473" s="57">
        <f>H473/G473*100</f>
        <v>12.857142857142859</v>
      </c>
      <c r="J473" s="58"/>
      <c r="K473" s="59"/>
      <c r="N473"/>
    </row>
    <row r="474" spans="1:14" s="60" customFormat="1" hidden="1" x14ac:dyDescent="0.2">
      <c r="A474" s="54"/>
      <c r="B474" s="55"/>
      <c r="C474">
        <v>121</v>
      </c>
      <c r="D474">
        <v>132</v>
      </c>
      <c r="E474">
        <v>160</v>
      </c>
      <c r="F474" s="55"/>
      <c r="G474" s="56"/>
      <c r="H474" s="55"/>
      <c r="I474" s="57" t="e">
        <f>H474/G474*100</f>
        <v>#DIV/0!</v>
      </c>
      <c r="J474" s="58"/>
      <c r="K474" s="59"/>
      <c r="N474"/>
    </row>
    <row r="475" spans="1:14" s="60" customFormat="1" hidden="1" x14ac:dyDescent="0.2">
      <c r="A475" s="43" t="s">
        <v>3</v>
      </c>
      <c r="B475" s="44" t="s">
        <v>4</v>
      </c>
      <c r="C475" s="45" t="s">
        <v>5</v>
      </c>
      <c r="D475" s="44" t="s">
        <v>6</v>
      </c>
      <c r="E475" s="44" t="s">
        <v>7</v>
      </c>
      <c r="F475" s="44"/>
      <c r="G475" s="46"/>
      <c r="H475" s="44"/>
      <c r="I475" s="47"/>
      <c r="J475" s="58"/>
      <c r="K475" s="59"/>
      <c r="N475"/>
    </row>
    <row r="476" spans="1:14" s="60" customFormat="1" hidden="1" x14ac:dyDescent="0.2">
      <c r="A476" s="43" t="s">
        <v>51</v>
      </c>
      <c r="B476" s="44"/>
      <c r="C476" s="45">
        <v>2005</v>
      </c>
      <c r="D476" s="44">
        <v>2006</v>
      </c>
      <c r="E476" s="44">
        <v>2007</v>
      </c>
      <c r="F476" s="44"/>
      <c r="G476" s="46"/>
      <c r="H476" s="44"/>
      <c r="I476" s="47"/>
      <c r="J476" s="58"/>
      <c r="K476" s="59"/>
      <c r="N476"/>
    </row>
    <row r="477" spans="1:14" s="60" customFormat="1" hidden="1" x14ac:dyDescent="0.2">
      <c r="A477" s="82"/>
      <c r="B477" s="68"/>
      <c r="C477" s="100"/>
      <c r="D477" s="100"/>
      <c r="E477" s="100"/>
      <c r="F477" s="68"/>
      <c r="G477" s="56"/>
      <c r="H477" s="68"/>
      <c r="I477" s="88"/>
      <c r="J477" s="58"/>
      <c r="K477" s="59"/>
      <c r="N477"/>
    </row>
    <row r="478" spans="1:14" s="60" customFormat="1" x14ac:dyDescent="0.2">
      <c r="A478" s="62" t="s">
        <v>148</v>
      </c>
      <c r="B478" s="63" t="s">
        <v>149</v>
      </c>
      <c r="C478" s="64">
        <v>0</v>
      </c>
      <c r="D478" s="64">
        <v>100</v>
      </c>
      <c r="E478" s="64">
        <v>200</v>
      </c>
      <c r="F478" s="63">
        <v>1.26</v>
      </c>
      <c r="G478" s="89">
        <v>10</v>
      </c>
      <c r="H478" s="63">
        <v>0.85</v>
      </c>
      <c r="I478" s="57">
        <f>H478/G478*100</f>
        <v>8.5</v>
      </c>
      <c r="J478" s="71"/>
      <c r="K478" s="89"/>
      <c r="L478" s="76"/>
      <c r="N478"/>
    </row>
    <row r="479" spans="1:14" s="60" customFormat="1" x14ac:dyDescent="0.2">
      <c r="A479" s="62">
        <v>642</v>
      </c>
      <c r="B479" s="63" t="s">
        <v>150</v>
      </c>
      <c r="C479" s="64"/>
      <c r="D479" s="64"/>
      <c r="E479" s="64"/>
      <c r="F479" s="68">
        <v>1.26</v>
      </c>
      <c r="G479" s="101">
        <v>0</v>
      </c>
      <c r="H479" s="68">
        <v>0.85</v>
      </c>
      <c r="I479" s="57"/>
      <c r="J479" s="105"/>
      <c r="K479" s="75"/>
      <c r="L479" s="76"/>
      <c r="N479"/>
    </row>
    <row r="480" spans="1:14" s="60" customFormat="1" x14ac:dyDescent="0.2">
      <c r="A480" s="54">
        <v>642</v>
      </c>
      <c r="B480" s="55" t="s">
        <v>151</v>
      </c>
      <c r="C480">
        <v>0</v>
      </c>
      <c r="D480">
        <v>100</v>
      </c>
      <c r="E480">
        <v>200</v>
      </c>
      <c r="F480" s="78">
        <v>0</v>
      </c>
      <c r="G480" s="56">
        <v>10</v>
      </c>
      <c r="H480" s="78">
        <v>0</v>
      </c>
      <c r="I480" s="57">
        <f>H480/G480*100</f>
        <v>0</v>
      </c>
      <c r="J480" s="58"/>
      <c r="K480" s="59"/>
      <c r="N480"/>
    </row>
    <row r="481" spans="1:14" s="60" customFormat="1" hidden="1" x14ac:dyDescent="0.2">
      <c r="A481" s="54"/>
      <c r="B481" s="55"/>
      <c r="C481"/>
      <c r="D481"/>
      <c r="E481"/>
      <c r="F481" s="55"/>
      <c r="G481" s="56"/>
      <c r="H481" s="55"/>
      <c r="I481" s="57">
        <v>0</v>
      </c>
      <c r="J481" s="58"/>
      <c r="K481" s="59"/>
      <c r="N481"/>
    </row>
    <row r="482" spans="1:14" s="60" customFormat="1" hidden="1" x14ac:dyDescent="0.2">
      <c r="A482" s="54"/>
      <c r="B482" s="55"/>
      <c r="C482"/>
      <c r="D482"/>
      <c r="E482"/>
      <c r="F482" s="55"/>
      <c r="G482" s="56"/>
      <c r="H482" s="55"/>
      <c r="I482" s="57"/>
      <c r="J482" s="58"/>
      <c r="K482" s="59"/>
      <c r="N482"/>
    </row>
    <row r="483" spans="1:14" s="60" customFormat="1" hidden="1" x14ac:dyDescent="0.2">
      <c r="A483" s="54"/>
      <c r="B483" s="55"/>
      <c r="C483"/>
      <c r="D483"/>
      <c r="E483"/>
      <c r="F483" s="55"/>
      <c r="G483" s="56"/>
      <c r="H483" s="55"/>
      <c r="I483" s="57"/>
      <c r="J483" s="58"/>
      <c r="K483" s="59"/>
      <c r="N483"/>
    </row>
    <row r="484" spans="1:14" s="60" customFormat="1" hidden="1" x14ac:dyDescent="0.2">
      <c r="A484" s="54"/>
      <c r="B484" s="55"/>
      <c r="C484"/>
      <c r="D484"/>
      <c r="E484"/>
      <c r="F484" s="55"/>
      <c r="G484" s="56"/>
      <c r="H484" s="55"/>
      <c r="I484" s="57"/>
      <c r="J484" s="58"/>
      <c r="K484" s="59"/>
      <c r="N484"/>
    </row>
    <row r="485" spans="1:14" s="60" customFormat="1" hidden="1" x14ac:dyDescent="0.2">
      <c r="A485" s="54"/>
      <c r="B485" s="55"/>
      <c r="C485"/>
      <c r="D485"/>
      <c r="E485"/>
      <c r="F485" s="55"/>
      <c r="G485" s="56"/>
      <c r="H485" s="55"/>
      <c r="I485" s="57"/>
      <c r="J485" s="58"/>
      <c r="K485" s="59"/>
      <c r="N485"/>
    </row>
    <row r="486" spans="1:14" s="60" customFormat="1" hidden="1" x14ac:dyDescent="0.2">
      <c r="A486" s="54"/>
      <c r="B486" s="55"/>
      <c r="C486"/>
      <c r="D486"/>
      <c r="E486"/>
      <c r="F486" s="55"/>
      <c r="G486" s="56"/>
      <c r="H486" s="55"/>
      <c r="I486" s="57"/>
      <c r="J486" s="58"/>
      <c r="K486" s="59"/>
      <c r="N486"/>
    </row>
    <row r="487" spans="1:14" s="60" customFormat="1" hidden="1" x14ac:dyDescent="0.2">
      <c r="A487" s="54"/>
      <c r="B487" s="55"/>
      <c r="C487"/>
      <c r="D487"/>
      <c r="E487"/>
      <c r="F487" s="55"/>
      <c r="G487" s="56"/>
      <c r="H487" s="55"/>
      <c r="I487" s="57">
        <v>0</v>
      </c>
      <c r="J487" s="58"/>
      <c r="K487" s="59"/>
      <c r="N487"/>
    </row>
    <row r="488" spans="1:14" s="60" customFormat="1" hidden="1" x14ac:dyDescent="0.2">
      <c r="A488" s="43"/>
      <c r="B488" s="44"/>
      <c r="C488" s="45"/>
      <c r="D488" s="44"/>
      <c r="E488" s="44"/>
      <c r="F488" s="44"/>
      <c r="G488" s="46"/>
      <c r="H488" s="44"/>
      <c r="I488" s="47" t="s">
        <v>10</v>
      </c>
      <c r="J488" s="58"/>
      <c r="K488" s="59"/>
      <c r="N488"/>
    </row>
    <row r="489" spans="1:14" s="60" customFormat="1" hidden="1" x14ac:dyDescent="0.2">
      <c r="A489" s="43"/>
      <c r="B489" s="44"/>
      <c r="C489" s="45"/>
      <c r="D489" s="44"/>
      <c r="E489" s="44"/>
      <c r="F489" s="44"/>
      <c r="G489" s="46"/>
      <c r="H489" s="44"/>
      <c r="I489" s="47" t="s">
        <v>14</v>
      </c>
      <c r="J489" s="58"/>
      <c r="K489" s="59"/>
      <c r="N489"/>
    </row>
    <row r="490" spans="1:14" s="60" customFormat="1" x14ac:dyDescent="0.2">
      <c r="A490" s="62" t="s">
        <v>152</v>
      </c>
      <c r="B490" s="63" t="s">
        <v>153</v>
      </c>
      <c r="C490" s="64">
        <f>SUM(C491:C496)</f>
        <v>316</v>
      </c>
      <c r="D490" s="64">
        <f>SUM(D491:D493)</f>
        <v>190</v>
      </c>
      <c r="E490" s="64">
        <f>SUM(E491:E493)</f>
        <v>170</v>
      </c>
      <c r="F490" s="65">
        <v>5.16</v>
      </c>
      <c r="G490" s="65">
        <v>5.2</v>
      </c>
      <c r="H490" s="65">
        <v>1.1599999999999999</v>
      </c>
      <c r="I490" s="57">
        <f>H490/G490*100</f>
        <v>22.307692307692307</v>
      </c>
      <c r="J490" s="71"/>
      <c r="K490" s="65"/>
      <c r="L490" s="76"/>
      <c r="N490"/>
    </row>
    <row r="491" spans="1:14" s="60" customFormat="1" x14ac:dyDescent="0.2">
      <c r="A491" s="54">
        <v>637</v>
      </c>
      <c r="B491" s="55" t="s">
        <v>42</v>
      </c>
      <c r="C491">
        <v>33</v>
      </c>
      <c r="D491">
        <v>20</v>
      </c>
      <c r="E491">
        <v>50</v>
      </c>
      <c r="F491" s="85">
        <v>0</v>
      </c>
      <c r="G491" s="56">
        <v>1.2</v>
      </c>
      <c r="H491" s="85">
        <v>0.23</v>
      </c>
      <c r="I491" s="57">
        <f>H491/G491*100</f>
        <v>19.166666666666668</v>
      </c>
      <c r="J491" s="58"/>
      <c r="K491" s="59"/>
      <c r="N491"/>
    </row>
    <row r="492" spans="1:14" s="60" customFormat="1" x14ac:dyDescent="0.2">
      <c r="A492" s="54">
        <v>642</v>
      </c>
      <c r="B492" s="55" t="s">
        <v>111</v>
      </c>
      <c r="C492">
        <v>20</v>
      </c>
      <c r="D492">
        <v>20</v>
      </c>
      <c r="E492">
        <v>20</v>
      </c>
      <c r="F492" s="55">
        <v>5.16</v>
      </c>
      <c r="G492" s="56">
        <v>4</v>
      </c>
      <c r="H492" s="55">
        <v>0.93</v>
      </c>
      <c r="I492" s="57">
        <f>H492/G492*100</f>
        <v>23.25</v>
      </c>
      <c r="J492" s="58"/>
      <c r="K492" s="59"/>
      <c r="N492"/>
    </row>
    <row r="493" spans="1:14" s="60" customFormat="1" hidden="1" x14ac:dyDescent="0.2">
      <c r="A493" s="54"/>
      <c r="B493" s="55"/>
      <c r="C493">
        <v>91</v>
      </c>
      <c r="D493">
        <v>150</v>
      </c>
      <c r="E493">
        <v>100</v>
      </c>
      <c r="F493" s="55"/>
      <c r="G493" s="56"/>
      <c r="H493" s="55"/>
      <c r="I493" s="57" t="e">
        <f>H493/G493*100</f>
        <v>#DIV/0!</v>
      </c>
      <c r="J493" s="58"/>
      <c r="K493" s="59"/>
      <c r="N493"/>
    </row>
    <row r="494" spans="1:14" s="60" customFormat="1" hidden="1" x14ac:dyDescent="0.2">
      <c r="A494" s="54"/>
      <c r="B494" s="55"/>
      <c r="C494">
        <v>22</v>
      </c>
      <c r="D494"/>
      <c r="E494">
        <v>0</v>
      </c>
      <c r="F494" s="55"/>
      <c r="G494" s="56"/>
      <c r="H494" s="55"/>
      <c r="I494" s="57">
        <v>0</v>
      </c>
      <c r="J494" s="58"/>
      <c r="K494" s="59"/>
      <c r="N494"/>
    </row>
    <row r="495" spans="1:14" s="60" customFormat="1" hidden="1" x14ac:dyDescent="0.2">
      <c r="A495" s="54">
        <v>642014</v>
      </c>
      <c r="B495" s="55" t="s">
        <v>154</v>
      </c>
      <c r="C495">
        <v>20</v>
      </c>
      <c r="D495"/>
      <c r="E495">
        <v>0</v>
      </c>
      <c r="F495" s="55"/>
      <c r="G495" s="56"/>
      <c r="H495" s="55"/>
      <c r="I495" s="57" t="s">
        <v>15</v>
      </c>
      <c r="J495" s="58"/>
      <c r="K495" s="59"/>
      <c r="N495"/>
    </row>
    <row r="496" spans="1:14" s="60" customFormat="1" hidden="1" x14ac:dyDescent="0.2">
      <c r="A496" s="54" t="s">
        <v>155</v>
      </c>
      <c r="B496" s="55" t="s">
        <v>156</v>
      </c>
      <c r="C496">
        <v>130</v>
      </c>
      <c r="D496"/>
      <c r="E496">
        <v>0</v>
      </c>
      <c r="F496" s="55"/>
      <c r="G496" s="56"/>
      <c r="H496" s="55"/>
      <c r="I496" s="57"/>
      <c r="J496" s="58"/>
      <c r="K496" s="59"/>
      <c r="N496"/>
    </row>
    <row r="497" spans="1:13" ht="18.75" x14ac:dyDescent="0.3">
      <c r="B497" s="107" t="s">
        <v>157</v>
      </c>
      <c r="C497" s="108">
        <f>C490+C478+C469+C445+C422+C368+C356+C333+C313+C302+C296+C291+C287+C248+C235+C230+C221+C188+C178+C172+C166+C162+C154+C151+C131+C104+C99+C95+C81+C76+C14+C390+C361+C72</f>
        <v>97983</v>
      </c>
      <c r="D497" s="108">
        <f>D490+D478+D469+D445+D422+D368+D356+D333+D313+D302+D296+D291+D287+D248+D235+D230+D221+D188+D178+D172+D166+D162+D154+D151+D131+D104+D99+D95+D81+D76+D14+D390+D361+D72</f>
        <v>60313</v>
      </c>
      <c r="E497" s="108">
        <f>E490+E478+E469+E445+E422+E368+E356+E333+E313+E302+E296+E291+E287+E248+E235+E230+E221+E188+E178+E172+E166+E162+E154+E151+E131+E104+E99+E95+E81+E76+E14+E390+E361+E72</f>
        <v>86352</v>
      </c>
      <c r="F497" s="109">
        <f>F490+F478+F445+F422+F390+F361+F333+F313+F248+F235+F230+F221+F192+F187+F178+F172+F166+F162+F154+F151+F131+F104+F99+F95+F81+F76+F72+F14</f>
        <v>711.3</v>
      </c>
      <c r="G497" s="109">
        <f>G490+G478+G445+G422+G390+G361+G333+G313+G248+G235+G230+G221+G192+G187+G178+G172+G166+G162+G154+G151+G131+G104+G99+G95+G81+G76+G72+G14</f>
        <v>3218.0800000000004</v>
      </c>
      <c r="H497" s="109">
        <f>H490+H478+H445+H422+H390+H361+H333+H313+H248+H235+H230+H221+H192+H187+H178+H172+H166+H162+H154+H151+H131+H104+H99+H95+H81+H76+H72+H14</f>
        <v>776.74999999999977</v>
      </c>
      <c r="I497" s="57">
        <f>H497/G497*100</f>
        <v>24.137063093521594</v>
      </c>
      <c r="J497" s="110"/>
      <c r="K497" s="109"/>
      <c r="L497" s="98"/>
    </row>
    <row r="498" spans="1:13" hidden="1" x14ac:dyDescent="0.2">
      <c r="A498" s="43"/>
      <c r="B498" s="44"/>
      <c r="C498" s="45"/>
      <c r="D498" s="44"/>
      <c r="E498" s="44"/>
      <c r="F498" s="44"/>
      <c r="G498" s="46"/>
      <c r="H498" s="44"/>
      <c r="I498" s="47"/>
    </row>
    <row r="499" spans="1:13" hidden="1" x14ac:dyDescent="0.2">
      <c r="A499" s="43"/>
      <c r="B499" s="44"/>
      <c r="C499" s="45"/>
      <c r="D499" s="44"/>
      <c r="E499" s="44"/>
      <c r="F499" s="44"/>
      <c r="G499" s="46"/>
      <c r="H499" s="44"/>
      <c r="I499" s="47"/>
    </row>
    <row r="500" spans="1:13" hidden="1" x14ac:dyDescent="0.2">
      <c r="A500" s="62"/>
      <c r="B500" s="63"/>
      <c r="C500" s="83"/>
      <c r="D500" s="83"/>
      <c r="E500" s="83"/>
      <c r="F500" s="63"/>
      <c r="G500" s="71"/>
      <c r="H500" s="63"/>
      <c r="I500" s="88"/>
    </row>
    <row r="501" spans="1:13" ht="15.75" hidden="1" x14ac:dyDescent="0.25">
      <c r="B501" s="61"/>
    </row>
    <row r="502" spans="1:13" hidden="1" x14ac:dyDescent="0.2"/>
    <row r="503" spans="1:13" hidden="1" x14ac:dyDescent="0.2"/>
    <row r="504" spans="1:13" ht="12.75" hidden="1" x14ac:dyDescent="0.2">
      <c r="A504" s="62"/>
      <c r="C504" s="64"/>
      <c r="D504" s="64"/>
      <c r="E504" s="64"/>
      <c r="F504" s="63"/>
      <c r="G504" s="63"/>
      <c r="H504" s="63"/>
      <c r="J504" s="63"/>
    </row>
    <row r="505" spans="1:13" hidden="1" x14ac:dyDescent="0.2">
      <c r="A505" s="43" t="s">
        <v>3</v>
      </c>
      <c r="B505" s="44" t="s">
        <v>4</v>
      </c>
      <c r="C505" s="45" t="s">
        <v>5</v>
      </c>
      <c r="D505" s="44" t="s">
        <v>6</v>
      </c>
      <c r="E505" s="44" t="s">
        <v>7</v>
      </c>
      <c r="F505" s="44"/>
      <c r="G505" s="46"/>
      <c r="H505" s="44"/>
      <c r="I505" s="47" t="s">
        <v>10</v>
      </c>
      <c r="J505" s="48"/>
      <c r="K505" s="49"/>
      <c r="L505" s="77"/>
      <c r="M505" s="60" t="s">
        <v>117</v>
      </c>
    </row>
    <row r="506" spans="1:13" x14ac:dyDescent="0.2">
      <c r="A506" s="43"/>
      <c r="B506" s="44"/>
      <c r="C506" s="45"/>
      <c r="D506" s="44"/>
      <c r="E506" s="44"/>
      <c r="F506" s="44"/>
      <c r="G506" s="46"/>
      <c r="H506" s="44"/>
      <c r="I506" s="47"/>
      <c r="J506" s="48"/>
      <c r="K506" s="49"/>
      <c r="L506" s="77"/>
    </row>
    <row r="507" spans="1:13" x14ac:dyDescent="0.2">
      <c r="A507" s="62"/>
      <c r="B507" s="63" t="s">
        <v>158</v>
      </c>
      <c r="C507" s="83"/>
      <c r="D507" s="83"/>
      <c r="E507" s="83"/>
      <c r="F507" s="63"/>
      <c r="G507" s="71"/>
      <c r="H507" s="63"/>
      <c r="I507" s="88"/>
      <c r="J507" s="63"/>
      <c r="K507" s="75"/>
      <c r="L507" s="76"/>
    </row>
    <row r="508" spans="1:13" hidden="1" x14ac:dyDescent="0.2">
      <c r="A508" s="62"/>
      <c r="B508" s="63"/>
      <c r="C508" s="83"/>
      <c r="D508" s="83"/>
      <c r="E508" s="83"/>
      <c r="F508" s="63"/>
      <c r="G508" s="71"/>
      <c r="H508" s="63"/>
      <c r="I508" s="88"/>
      <c r="J508" s="63"/>
      <c r="K508" s="75"/>
      <c r="L508" s="76"/>
    </row>
    <row r="509" spans="1:13" ht="12.75" hidden="1" x14ac:dyDescent="0.2">
      <c r="A509" s="62" t="s">
        <v>159</v>
      </c>
      <c r="B509" s="55" t="s">
        <v>15</v>
      </c>
      <c r="C509" s="64">
        <v>300</v>
      </c>
      <c r="D509" s="64">
        <f>SUM(D513:D520)</f>
        <v>2660</v>
      </c>
      <c r="E509" s="64">
        <f>SUM(E513:E520)</f>
        <v>2130</v>
      </c>
      <c r="F509" s="63"/>
      <c r="G509" s="63"/>
      <c r="H509" s="63"/>
      <c r="I509" s="57" t="e">
        <f>H509/G509*100</f>
        <v>#DIV/0!</v>
      </c>
      <c r="J509" s="63"/>
      <c r="K509" s="89"/>
      <c r="L509" s="76"/>
    </row>
    <row r="510" spans="1:13" hidden="1" x14ac:dyDescent="0.2">
      <c r="A510" s="54">
        <v>711003</v>
      </c>
      <c r="B510" s="55" t="s">
        <v>160</v>
      </c>
      <c r="D510">
        <v>650</v>
      </c>
      <c r="I510" s="57" t="s">
        <v>15</v>
      </c>
      <c r="K510" s="75"/>
      <c r="L510" s="76"/>
    </row>
    <row r="511" spans="1:13" hidden="1" x14ac:dyDescent="0.2">
      <c r="A511" s="54">
        <v>713002</v>
      </c>
      <c r="B511" s="55" t="s">
        <v>161</v>
      </c>
      <c r="D511">
        <v>615</v>
      </c>
    </row>
    <row r="512" spans="1:13" hidden="1" x14ac:dyDescent="0.2">
      <c r="A512" s="54" t="s">
        <v>162</v>
      </c>
      <c r="B512" s="55" t="s">
        <v>163</v>
      </c>
      <c r="D512">
        <v>360</v>
      </c>
    </row>
    <row r="513" spans="1:13" hidden="1" x14ac:dyDescent="0.2">
      <c r="A513" s="54">
        <v>713003</v>
      </c>
      <c r="B513" s="55" t="s">
        <v>164</v>
      </c>
      <c r="D513">
        <v>100</v>
      </c>
    </row>
    <row r="514" spans="1:13" hidden="1" x14ac:dyDescent="0.2">
      <c r="A514" s="54">
        <v>713003</v>
      </c>
      <c r="B514" s="55" t="s">
        <v>165</v>
      </c>
      <c r="E514">
        <v>80</v>
      </c>
    </row>
    <row r="515" spans="1:13" hidden="1" x14ac:dyDescent="0.2">
      <c r="A515" s="54">
        <v>713004</v>
      </c>
      <c r="B515" s="55" t="s">
        <v>166</v>
      </c>
      <c r="E515">
        <v>350</v>
      </c>
      <c r="I515" s="57">
        <v>0</v>
      </c>
      <c r="K515" s="75"/>
      <c r="L515" s="76"/>
    </row>
    <row r="516" spans="1:13" hidden="1" x14ac:dyDescent="0.2">
      <c r="A516" s="54">
        <v>713004</v>
      </c>
      <c r="B516" s="55" t="s">
        <v>167</v>
      </c>
      <c r="I516" s="57" t="e">
        <f>H516/G516*100</f>
        <v>#DIV/0!</v>
      </c>
      <c r="K516" s="75"/>
      <c r="L516" s="76"/>
    </row>
    <row r="517" spans="1:13" hidden="1" x14ac:dyDescent="0.2">
      <c r="A517" s="54">
        <v>714004</v>
      </c>
      <c r="B517" s="55" t="s">
        <v>168</v>
      </c>
      <c r="C517">
        <v>300</v>
      </c>
      <c r="E517">
        <v>700</v>
      </c>
      <c r="I517" s="57">
        <v>0</v>
      </c>
      <c r="K517" s="75"/>
      <c r="L517" s="76"/>
    </row>
    <row r="518" spans="1:13" x14ac:dyDescent="0.2">
      <c r="A518" s="111" t="s">
        <v>107</v>
      </c>
      <c r="B518" s="55" t="s">
        <v>208</v>
      </c>
      <c r="C518" s="64">
        <v>0</v>
      </c>
      <c r="D518" s="64">
        <v>1280</v>
      </c>
      <c r="E518" s="64">
        <v>500</v>
      </c>
      <c r="F518" s="63">
        <v>0</v>
      </c>
      <c r="G518" s="71">
        <v>5</v>
      </c>
      <c r="H518" s="63">
        <v>0</v>
      </c>
      <c r="J518" s="76"/>
      <c r="K518" s="75"/>
      <c r="L518" s="76"/>
    </row>
    <row r="519" spans="1:13" hidden="1" x14ac:dyDescent="0.2">
      <c r="D519">
        <v>1280</v>
      </c>
      <c r="E519">
        <v>500</v>
      </c>
      <c r="K519" s="75"/>
      <c r="L519" s="76"/>
    </row>
    <row r="520" spans="1:13" hidden="1" x14ac:dyDescent="0.2">
      <c r="I520" s="57" t="s">
        <v>15</v>
      </c>
    </row>
    <row r="521" spans="1:13" hidden="1" x14ac:dyDescent="0.2">
      <c r="A521" s="62"/>
      <c r="C521" s="64">
        <v>0</v>
      </c>
      <c r="D521" s="64">
        <v>0</v>
      </c>
      <c r="E521" s="64">
        <v>500</v>
      </c>
      <c r="F521" s="63"/>
      <c r="G521" s="71"/>
      <c r="H521" s="63"/>
      <c r="J521" s="98"/>
      <c r="K521" s="97"/>
      <c r="L521" s="98"/>
    </row>
    <row r="522" spans="1:13" hidden="1" x14ac:dyDescent="0.2">
      <c r="A522" s="54">
        <v>716</v>
      </c>
      <c r="B522" s="55" t="s">
        <v>169</v>
      </c>
      <c r="E522">
        <v>500</v>
      </c>
      <c r="K522" s="75"/>
      <c r="L522" s="76"/>
      <c r="M522" s="60" t="s">
        <v>15</v>
      </c>
    </row>
    <row r="523" spans="1:13" hidden="1" x14ac:dyDescent="0.2">
      <c r="A523" s="62"/>
      <c r="D523" s="64">
        <v>500</v>
      </c>
      <c r="E523">
        <v>0</v>
      </c>
      <c r="G523" s="71"/>
    </row>
    <row r="524" spans="1:13" hidden="1" x14ac:dyDescent="0.2">
      <c r="C524">
        <v>0</v>
      </c>
      <c r="D524">
        <v>500</v>
      </c>
      <c r="J524" s="96"/>
      <c r="K524" s="112"/>
      <c r="L524" s="96"/>
      <c r="M524" s="60" t="s">
        <v>15</v>
      </c>
    </row>
    <row r="525" spans="1:13" hidden="1" x14ac:dyDescent="0.2">
      <c r="A525" s="43" t="s">
        <v>3</v>
      </c>
      <c r="B525" s="44" t="s">
        <v>4</v>
      </c>
      <c r="C525" s="45" t="s">
        <v>5</v>
      </c>
      <c r="D525" s="44" t="s">
        <v>6</v>
      </c>
      <c r="E525" s="44" t="s">
        <v>7</v>
      </c>
      <c r="F525" s="44"/>
      <c r="G525" s="46"/>
      <c r="H525" s="44"/>
      <c r="I525" s="47"/>
    </row>
    <row r="526" spans="1:13" hidden="1" x14ac:dyDescent="0.2">
      <c r="A526" s="43" t="s">
        <v>51</v>
      </c>
      <c r="B526" s="44"/>
      <c r="C526" s="45">
        <v>2005</v>
      </c>
      <c r="D526" s="44">
        <v>2006</v>
      </c>
      <c r="E526" s="44">
        <v>2007</v>
      </c>
      <c r="F526" s="44"/>
      <c r="G526" s="46"/>
      <c r="H526" s="44"/>
      <c r="I526" s="47"/>
    </row>
    <row r="527" spans="1:13" hidden="1" x14ac:dyDescent="0.2">
      <c r="A527" s="62"/>
      <c r="B527" s="63"/>
      <c r="C527" s="83"/>
      <c r="D527" s="83"/>
      <c r="E527" s="83"/>
      <c r="F527" s="63"/>
      <c r="G527" s="71"/>
      <c r="H527" s="63"/>
      <c r="I527" s="88"/>
    </row>
    <row r="528" spans="1:13" x14ac:dyDescent="0.2">
      <c r="A528" s="62" t="s">
        <v>170</v>
      </c>
      <c r="C528" s="64">
        <v>322</v>
      </c>
      <c r="D528" s="64">
        <v>500</v>
      </c>
      <c r="E528" s="64">
        <v>700</v>
      </c>
      <c r="F528" s="63">
        <v>97.92</v>
      </c>
      <c r="G528" s="71">
        <v>40</v>
      </c>
      <c r="H528" s="63">
        <v>6</v>
      </c>
      <c r="I528" s="57">
        <f>H528/G528*100</f>
        <v>15</v>
      </c>
      <c r="J528" s="76"/>
      <c r="K528" s="75"/>
      <c r="L528" s="76"/>
    </row>
    <row r="529" spans="1:13" x14ac:dyDescent="0.2">
      <c r="A529" s="62">
        <v>716</v>
      </c>
      <c r="B529" s="55" t="s">
        <v>171</v>
      </c>
      <c r="C529" s="64"/>
      <c r="D529" s="64"/>
      <c r="E529" s="64"/>
      <c r="F529" s="63">
        <v>4.05</v>
      </c>
      <c r="G529" s="71">
        <v>15</v>
      </c>
      <c r="H529" s="63">
        <v>0</v>
      </c>
      <c r="J529" s="76"/>
      <c r="K529" s="75"/>
      <c r="L529" s="76"/>
    </row>
    <row r="530" spans="1:13" x14ac:dyDescent="0.2">
      <c r="A530" s="54">
        <v>711</v>
      </c>
      <c r="B530" s="55" t="s">
        <v>172</v>
      </c>
      <c r="C530">
        <v>241</v>
      </c>
      <c r="D530">
        <v>300</v>
      </c>
      <c r="E530">
        <v>400</v>
      </c>
      <c r="F530" s="55">
        <v>93.87</v>
      </c>
      <c r="G530" s="56">
        <v>25</v>
      </c>
      <c r="H530" s="55">
        <v>6</v>
      </c>
      <c r="I530" s="57">
        <f>H530/G530*100</f>
        <v>24</v>
      </c>
    </row>
    <row r="531" spans="1:13" hidden="1" x14ac:dyDescent="0.2"/>
    <row r="532" spans="1:13" hidden="1" x14ac:dyDescent="0.2">
      <c r="C532">
        <v>81</v>
      </c>
      <c r="D532">
        <v>200</v>
      </c>
      <c r="E532">
        <v>300</v>
      </c>
      <c r="M532" s="60" t="s">
        <v>15</v>
      </c>
    </row>
    <row r="533" spans="1:13" hidden="1" x14ac:dyDescent="0.2">
      <c r="I533" s="57">
        <v>0</v>
      </c>
      <c r="K533" s="75"/>
      <c r="L533" s="76"/>
    </row>
    <row r="534" spans="1:13" hidden="1" x14ac:dyDescent="0.2">
      <c r="I534" s="57">
        <v>0</v>
      </c>
      <c r="K534" s="75"/>
      <c r="L534" s="76"/>
    </row>
    <row r="535" spans="1:13" hidden="1" x14ac:dyDescent="0.2">
      <c r="A535" s="43" t="s">
        <v>3</v>
      </c>
      <c r="B535" s="44"/>
      <c r="C535" s="45"/>
      <c r="D535" s="44"/>
      <c r="E535" s="44"/>
      <c r="F535" s="44"/>
      <c r="G535" s="46"/>
      <c r="H535" s="44"/>
      <c r="I535" s="47"/>
      <c r="K535" s="79"/>
      <c r="L535" s="76"/>
    </row>
    <row r="536" spans="1:13" hidden="1" x14ac:dyDescent="0.2">
      <c r="A536" s="43">
        <v>0</v>
      </c>
      <c r="B536" s="44"/>
      <c r="C536" s="45"/>
      <c r="D536" s="44"/>
      <c r="E536" s="44"/>
      <c r="F536" s="44"/>
      <c r="G536" s="46"/>
      <c r="H536" s="44"/>
      <c r="I536" s="47"/>
      <c r="K536" s="80"/>
      <c r="L536" s="76"/>
    </row>
    <row r="537" spans="1:13" hidden="1" x14ac:dyDescent="0.2">
      <c r="A537" s="62"/>
      <c r="C537" s="84">
        <v>756</v>
      </c>
      <c r="D537" s="64">
        <v>1400</v>
      </c>
      <c r="E537" s="64">
        <v>500</v>
      </c>
      <c r="F537" s="71"/>
      <c r="G537" s="71"/>
      <c r="H537" s="71"/>
      <c r="I537" s="57" t="e">
        <f>H537/G537*100</f>
        <v>#DIV/0!</v>
      </c>
      <c r="J537" s="76"/>
      <c r="K537" s="65"/>
      <c r="L537" s="76"/>
    </row>
    <row r="538" spans="1:13" hidden="1" x14ac:dyDescent="0.2">
      <c r="C538">
        <v>756</v>
      </c>
      <c r="D538">
        <v>1400</v>
      </c>
      <c r="E538">
        <v>500</v>
      </c>
      <c r="K538" s="75"/>
      <c r="L538" s="76"/>
    </row>
    <row r="539" spans="1:13" hidden="1" x14ac:dyDescent="0.2">
      <c r="E539">
        <v>0</v>
      </c>
      <c r="I539" s="57" t="e">
        <f>H539/G539*100</f>
        <v>#DIV/0!</v>
      </c>
      <c r="K539" s="75"/>
      <c r="L539" s="76"/>
    </row>
    <row r="540" spans="1:13" hidden="1" x14ac:dyDescent="0.2">
      <c r="K540" s="75"/>
      <c r="L540" s="76"/>
    </row>
    <row r="541" spans="1:13" hidden="1" x14ac:dyDescent="0.2">
      <c r="K541" s="75"/>
      <c r="L541" s="76"/>
    </row>
    <row r="542" spans="1:13" hidden="1" x14ac:dyDescent="0.2">
      <c r="K542" s="75"/>
      <c r="L542" s="76"/>
    </row>
    <row r="543" spans="1:13" hidden="1" x14ac:dyDescent="0.2">
      <c r="A543" s="43"/>
      <c r="B543" s="44"/>
      <c r="C543" s="45" t="s">
        <v>5</v>
      </c>
      <c r="D543" s="44" t="s">
        <v>6</v>
      </c>
      <c r="E543" s="44" t="s">
        <v>7</v>
      </c>
      <c r="F543" s="44"/>
      <c r="G543" s="46"/>
      <c r="H543" s="44"/>
      <c r="I543" s="47" t="s">
        <v>10</v>
      </c>
      <c r="J543" s="48"/>
      <c r="K543" s="49"/>
      <c r="L543" s="77"/>
      <c r="M543" s="60" t="s">
        <v>117</v>
      </c>
    </row>
    <row r="544" spans="1:13" hidden="1" x14ac:dyDescent="0.2">
      <c r="A544" s="43"/>
      <c r="B544" s="44"/>
      <c r="C544" s="45">
        <v>2005</v>
      </c>
      <c r="D544" s="44" t="s">
        <v>12</v>
      </c>
      <c r="E544" s="44">
        <v>2007</v>
      </c>
      <c r="F544" s="44"/>
      <c r="G544" s="46"/>
      <c r="H544" s="44"/>
      <c r="I544" s="47" t="s">
        <v>14</v>
      </c>
      <c r="J544" s="44"/>
      <c r="K544" s="51"/>
      <c r="L544" s="76"/>
    </row>
    <row r="545" spans="1:13" hidden="1" x14ac:dyDescent="0.2">
      <c r="A545" s="62"/>
      <c r="B545" s="63"/>
      <c r="C545" s="83"/>
      <c r="D545" s="83"/>
      <c r="E545" s="83"/>
      <c r="F545" s="63"/>
      <c r="G545" s="71"/>
      <c r="H545" s="63"/>
      <c r="I545" s="88"/>
      <c r="J545" s="76"/>
      <c r="K545" s="75"/>
      <c r="L545" s="76"/>
    </row>
    <row r="546" spans="1:13" hidden="1" x14ac:dyDescent="0.2">
      <c r="A546" s="62"/>
      <c r="B546" s="63"/>
      <c r="C546" s="83"/>
      <c r="D546" s="83"/>
      <c r="E546" s="83"/>
      <c r="F546" s="63"/>
      <c r="G546" s="71"/>
      <c r="H546" s="63"/>
      <c r="I546" s="88"/>
      <c r="J546" s="76"/>
      <c r="K546" s="75"/>
      <c r="L546" s="76"/>
    </row>
    <row r="547" spans="1:13" hidden="1" x14ac:dyDescent="0.2">
      <c r="A547" s="43"/>
      <c r="B547" s="44"/>
      <c r="C547" s="45"/>
      <c r="D547" s="44"/>
      <c r="E547" s="44"/>
      <c r="F547" s="44"/>
      <c r="G547" s="46"/>
      <c r="H547" s="44"/>
      <c r="I547" s="47"/>
      <c r="J547" s="76"/>
      <c r="K547" s="75"/>
      <c r="L547" s="76"/>
    </row>
    <row r="548" spans="1:13" hidden="1" x14ac:dyDescent="0.2">
      <c r="A548" s="43"/>
      <c r="B548" s="44"/>
      <c r="C548" s="45"/>
      <c r="D548" s="44"/>
      <c r="E548" s="44"/>
      <c r="F548" s="44"/>
      <c r="G548" s="46"/>
      <c r="H548" s="44"/>
      <c r="I548" s="47"/>
      <c r="J548" s="76"/>
      <c r="K548" s="75"/>
      <c r="L548" s="76"/>
    </row>
    <row r="549" spans="1:13" hidden="1" x14ac:dyDescent="0.2">
      <c r="A549" s="62"/>
      <c r="C549" s="64">
        <v>99</v>
      </c>
      <c r="D549" s="64">
        <v>300</v>
      </c>
      <c r="E549" s="64">
        <v>300</v>
      </c>
      <c r="F549" s="63"/>
      <c r="G549" s="71"/>
      <c r="H549" s="63"/>
      <c r="I549" s="57" t="e">
        <f>H549/G549*100</f>
        <v>#DIV/0!</v>
      </c>
      <c r="K549" s="75"/>
      <c r="L549" s="76"/>
    </row>
    <row r="550" spans="1:13" hidden="1" x14ac:dyDescent="0.2">
      <c r="A550" s="82"/>
      <c r="D550" s="67">
        <v>200</v>
      </c>
      <c r="I550" s="57" t="e">
        <f>H550/G550*100</f>
        <v>#DIV/0!</v>
      </c>
    </row>
    <row r="551" spans="1:13" hidden="1" x14ac:dyDescent="0.2">
      <c r="A551" s="43"/>
      <c r="B551" s="44"/>
      <c r="C551" s="45"/>
      <c r="D551" s="44"/>
      <c r="E551" s="44"/>
      <c r="F551" s="44"/>
      <c r="G551" s="46"/>
      <c r="H551" s="44"/>
      <c r="I551" s="47"/>
    </row>
    <row r="552" spans="1:13" hidden="1" x14ac:dyDescent="0.2">
      <c r="A552" s="43"/>
      <c r="B552" s="44"/>
      <c r="C552" s="45"/>
      <c r="D552" s="44"/>
      <c r="E552" s="44"/>
      <c r="F552" s="44"/>
      <c r="G552" s="46"/>
      <c r="H552" s="44"/>
      <c r="I552" s="47"/>
    </row>
    <row r="553" spans="1:13" hidden="1" x14ac:dyDescent="0.2">
      <c r="A553" s="62"/>
      <c r="B553" s="63"/>
      <c r="C553" s="83"/>
      <c r="D553" s="83"/>
      <c r="E553" s="83"/>
      <c r="F553" s="63"/>
      <c r="G553" s="71"/>
      <c r="H553" s="63"/>
      <c r="I553" s="88"/>
    </row>
    <row r="554" spans="1:13" hidden="1" x14ac:dyDescent="0.2">
      <c r="A554" s="43"/>
      <c r="B554" s="44"/>
      <c r="C554" s="45"/>
      <c r="D554" s="44"/>
      <c r="E554" s="44"/>
      <c r="F554" s="44"/>
      <c r="G554" s="46"/>
      <c r="H554" s="44"/>
      <c r="I554" s="47"/>
    </row>
    <row r="555" spans="1:13" hidden="1" x14ac:dyDescent="0.2">
      <c r="A555" s="43"/>
      <c r="B555" s="44"/>
      <c r="C555" s="45"/>
      <c r="D555" s="44"/>
      <c r="E555" s="44"/>
      <c r="F555" s="44"/>
      <c r="G555" s="46"/>
      <c r="H555" s="44"/>
      <c r="I555" s="47"/>
    </row>
    <row r="556" spans="1:13" hidden="1" x14ac:dyDescent="0.2">
      <c r="A556" s="111"/>
      <c r="B556" s="63"/>
      <c r="C556" s="83"/>
      <c r="D556" s="83"/>
      <c r="E556" s="83"/>
      <c r="F556" s="63"/>
      <c r="G556" s="71"/>
      <c r="H556" s="63"/>
      <c r="I556" s="88"/>
    </row>
    <row r="557" spans="1:13" hidden="1" x14ac:dyDescent="0.2">
      <c r="A557" s="62"/>
      <c r="B557" s="68"/>
      <c r="C557" s="83"/>
      <c r="D557" s="83"/>
      <c r="E557" s="83"/>
      <c r="F557" s="68"/>
      <c r="G557" s="113"/>
      <c r="H557" s="68"/>
    </row>
    <row r="558" spans="1:13" hidden="1" x14ac:dyDescent="0.2">
      <c r="C558">
        <v>99</v>
      </c>
      <c r="D558">
        <v>100</v>
      </c>
      <c r="E558">
        <v>300</v>
      </c>
      <c r="I558" s="57">
        <v>0</v>
      </c>
    </row>
    <row r="559" spans="1:13" hidden="1" x14ac:dyDescent="0.2">
      <c r="I559" s="57" t="e">
        <f>H559/G559*100</f>
        <v>#DIV/0!</v>
      </c>
    </row>
    <row r="560" spans="1:13" hidden="1" x14ac:dyDescent="0.2">
      <c r="A560" s="62"/>
      <c r="F560" s="63"/>
      <c r="G560" s="71"/>
      <c r="H560" s="63"/>
      <c r="I560" s="57">
        <v>0</v>
      </c>
      <c r="K560" s="75"/>
      <c r="L560" s="76"/>
      <c r="M560" s="60" t="s">
        <v>15</v>
      </c>
    </row>
    <row r="561" spans="1:13" hidden="1" x14ac:dyDescent="0.2">
      <c r="I561" s="57">
        <v>0</v>
      </c>
      <c r="K561" s="75"/>
      <c r="L561" s="76"/>
    </row>
    <row r="562" spans="1:13" hidden="1" x14ac:dyDescent="0.2">
      <c r="A562" s="62"/>
      <c r="C562" s="64">
        <v>0</v>
      </c>
      <c r="D562" s="64">
        <v>400</v>
      </c>
      <c r="E562" s="64">
        <v>0</v>
      </c>
      <c r="F562" s="63"/>
      <c r="G562" s="71"/>
      <c r="H562" s="63"/>
      <c r="I562" s="57" t="e">
        <f>H562/G562*100</f>
        <v>#DIV/0!</v>
      </c>
    </row>
    <row r="563" spans="1:13" hidden="1" x14ac:dyDescent="0.2">
      <c r="A563" s="82"/>
    </row>
    <row r="564" spans="1:13" hidden="1" x14ac:dyDescent="0.2">
      <c r="M564" s="60" t="s">
        <v>173</v>
      </c>
    </row>
    <row r="565" spans="1:13" hidden="1" x14ac:dyDescent="0.2">
      <c r="A565" s="62"/>
      <c r="C565" s="64">
        <v>528</v>
      </c>
      <c r="D565" s="64">
        <v>70</v>
      </c>
      <c r="E565">
        <v>0</v>
      </c>
    </row>
    <row r="566" spans="1:13" hidden="1" x14ac:dyDescent="0.2">
      <c r="A566" s="82"/>
      <c r="C566">
        <v>528</v>
      </c>
    </row>
    <row r="567" spans="1:13" hidden="1" x14ac:dyDescent="0.2">
      <c r="A567" s="82"/>
      <c r="D567">
        <v>70</v>
      </c>
    </row>
    <row r="568" spans="1:13" hidden="1" x14ac:dyDescent="0.2">
      <c r="A568" s="62"/>
      <c r="G568" s="71"/>
      <c r="I568" s="57" t="e">
        <f>H568/G568*100</f>
        <v>#DIV/0!</v>
      </c>
    </row>
    <row r="569" spans="1:13" hidden="1" x14ac:dyDescent="0.2"/>
    <row r="570" spans="1:13" hidden="1" x14ac:dyDescent="0.2"/>
    <row r="571" spans="1:13" hidden="1" x14ac:dyDescent="0.2">
      <c r="A571" s="62"/>
      <c r="B571" s="63"/>
      <c r="C571" s="83"/>
      <c r="D571" s="83"/>
      <c r="E571" s="83"/>
      <c r="F571" s="63"/>
      <c r="G571" s="71"/>
      <c r="H571" s="63"/>
    </row>
    <row r="572" spans="1:13" hidden="1" x14ac:dyDescent="0.2">
      <c r="A572" s="62"/>
      <c r="B572" s="63"/>
      <c r="C572" s="83"/>
      <c r="D572" s="83"/>
      <c r="E572" s="83"/>
      <c r="F572" s="63"/>
      <c r="G572" s="71"/>
      <c r="H572" s="63"/>
      <c r="I572" s="88"/>
    </row>
    <row r="573" spans="1:13" hidden="1" x14ac:dyDescent="0.2">
      <c r="A573" s="62"/>
      <c r="B573" s="63"/>
      <c r="C573" s="64">
        <v>1967</v>
      </c>
      <c r="D573" s="64">
        <v>1679</v>
      </c>
      <c r="E573" s="64">
        <v>4100</v>
      </c>
      <c r="F573" s="63"/>
      <c r="G573" s="71"/>
      <c r="H573" s="63"/>
      <c r="I573" s="57" t="e">
        <f>H573/G573*100</f>
        <v>#DIV/0!</v>
      </c>
      <c r="J573" s="96"/>
      <c r="K573" s="97"/>
      <c r="L573" s="98"/>
    </row>
    <row r="574" spans="1:13" hidden="1" x14ac:dyDescent="0.2">
      <c r="A574" s="82"/>
      <c r="D574">
        <v>250</v>
      </c>
      <c r="I574" s="57" t="e">
        <f>H574/G574*100</f>
        <v>#DIV/0!</v>
      </c>
    </row>
    <row r="575" spans="1:13" hidden="1" x14ac:dyDescent="0.2">
      <c r="C575">
        <v>1967</v>
      </c>
      <c r="D575">
        <v>156</v>
      </c>
      <c r="J575" s="96"/>
      <c r="K575" s="97"/>
      <c r="L575" s="98"/>
    </row>
    <row r="576" spans="1:13" hidden="1" x14ac:dyDescent="0.2">
      <c r="E576">
        <v>200</v>
      </c>
    </row>
    <row r="577" spans="1:14" s="60" customFormat="1" hidden="1" x14ac:dyDescent="0.2">
      <c r="A577" s="54"/>
      <c r="B577" s="55"/>
      <c r="C577"/>
      <c r="D577">
        <v>1093</v>
      </c>
      <c r="E577">
        <v>2500</v>
      </c>
      <c r="F577" s="55"/>
      <c r="G577" s="56"/>
      <c r="H577" s="55"/>
      <c r="I577" s="57"/>
      <c r="J577" s="58"/>
      <c r="K577" s="59"/>
      <c r="N577"/>
    </row>
    <row r="578" spans="1:14" s="60" customFormat="1" hidden="1" x14ac:dyDescent="0.2">
      <c r="A578" s="54"/>
      <c r="B578" s="55"/>
      <c r="C578"/>
      <c r="D578">
        <v>180</v>
      </c>
      <c r="E578"/>
      <c r="F578" s="55"/>
      <c r="G578" s="56"/>
      <c r="H578" s="55"/>
      <c r="I578" s="57"/>
      <c r="J578" s="58"/>
      <c r="K578" s="59"/>
      <c r="N578"/>
    </row>
    <row r="579" spans="1:14" s="60" customFormat="1" hidden="1" x14ac:dyDescent="0.2">
      <c r="A579" s="54"/>
      <c r="B579" s="55"/>
      <c r="C579"/>
      <c r="D579"/>
      <c r="E579"/>
      <c r="F579" s="55"/>
      <c r="G579" s="56"/>
      <c r="H579" s="55"/>
      <c r="I579" s="57" t="e">
        <f>H579/G579*100</f>
        <v>#DIV/0!</v>
      </c>
      <c r="J579" s="58"/>
      <c r="K579" s="75"/>
      <c r="L579" s="76"/>
      <c r="N579"/>
    </row>
    <row r="580" spans="1:14" s="60" customFormat="1" hidden="1" x14ac:dyDescent="0.2">
      <c r="A580" s="54"/>
      <c r="B580" s="55"/>
      <c r="C580"/>
      <c r="D580"/>
      <c r="E580">
        <v>1400</v>
      </c>
      <c r="F580" s="55"/>
      <c r="G580" s="56"/>
      <c r="H580" s="55"/>
      <c r="I580" s="57"/>
      <c r="J580" s="58"/>
      <c r="K580" s="59"/>
      <c r="N580"/>
    </row>
    <row r="581" spans="1:14" s="60" customFormat="1" hidden="1" x14ac:dyDescent="0.2">
      <c r="A581" s="54"/>
      <c r="B581" s="55"/>
      <c r="C581"/>
      <c r="D581"/>
      <c r="E581"/>
      <c r="F581" s="55"/>
      <c r="G581" s="56"/>
      <c r="H581" s="55"/>
      <c r="I581" s="57"/>
      <c r="J581" s="58"/>
      <c r="K581" s="59"/>
      <c r="N581"/>
    </row>
    <row r="582" spans="1:14" s="60" customFormat="1" hidden="1" x14ac:dyDescent="0.2">
      <c r="A582" s="54"/>
      <c r="B582" s="55"/>
      <c r="C582"/>
      <c r="D582"/>
      <c r="E582"/>
      <c r="F582" s="55"/>
      <c r="G582" s="56"/>
      <c r="H582" s="55"/>
      <c r="I582" s="57"/>
      <c r="J582" s="58"/>
      <c r="K582" s="59"/>
      <c r="N582"/>
    </row>
    <row r="583" spans="1:14" s="60" customFormat="1" hidden="1" x14ac:dyDescent="0.2">
      <c r="A583" s="114"/>
      <c r="B583" s="63"/>
      <c r="C583"/>
      <c r="D583"/>
      <c r="E583"/>
      <c r="F583" s="63"/>
      <c r="G583" s="71"/>
      <c r="H583" s="63"/>
      <c r="I583" s="57" t="e">
        <f>H583/G583*100</f>
        <v>#DIV/0!</v>
      </c>
      <c r="J583" s="58"/>
      <c r="K583" s="59"/>
      <c r="N583"/>
    </row>
    <row r="584" spans="1:14" s="60" customFormat="1" hidden="1" x14ac:dyDescent="0.2">
      <c r="A584" s="54"/>
      <c r="B584" s="55"/>
      <c r="C584"/>
      <c r="D584"/>
      <c r="E584"/>
      <c r="F584" s="55"/>
      <c r="G584" s="56"/>
      <c r="H584" s="55"/>
      <c r="I584" s="57"/>
      <c r="J584" s="58"/>
      <c r="K584" s="59"/>
      <c r="N584"/>
    </row>
    <row r="585" spans="1:14" s="60" customFormat="1" hidden="1" x14ac:dyDescent="0.2">
      <c r="A585" s="54"/>
      <c r="B585" s="55"/>
      <c r="C585"/>
      <c r="D585"/>
      <c r="E585"/>
      <c r="F585" s="55"/>
      <c r="G585" s="56"/>
      <c r="H585" s="55"/>
      <c r="I585" s="57"/>
      <c r="J585" s="58"/>
      <c r="K585" s="59"/>
      <c r="N585"/>
    </row>
    <row r="586" spans="1:14" s="60" customFormat="1" x14ac:dyDescent="0.2">
      <c r="A586" s="62" t="s">
        <v>94</v>
      </c>
      <c r="B586" s="63" t="s">
        <v>95</v>
      </c>
      <c r="C586"/>
      <c r="D586"/>
      <c r="E586"/>
      <c r="F586" s="55"/>
      <c r="G586" s="71">
        <v>6</v>
      </c>
      <c r="H586" s="55">
        <v>0</v>
      </c>
      <c r="I586" s="57"/>
      <c r="J586" s="58"/>
      <c r="K586" s="59"/>
      <c r="N586"/>
    </row>
    <row r="587" spans="1:14" s="60" customFormat="1" x14ac:dyDescent="0.2">
      <c r="A587" s="54">
        <v>717002</v>
      </c>
      <c r="B587" s="55" t="s">
        <v>174</v>
      </c>
      <c r="C587"/>
      <c r="D587"/>
      <c r="E587"/>
      <c r="F587" s="55">
        <v>0</v>
      </c>
      <c r="G587" s="56">
        <v>6</v>
      </c>
      <c r="H587" s="55">
        <v>0</v>
      </c>
      <c r="I587" s="57"/>
      <c r="J587" s="58"/>
      <c r="K587" s="59"/>
      <c r="N587"/>
    </row>
    <row r="588" spans="1:14" s="60" customFormat="1" x14ac:dyDescent="0.2">
      <c r="A588" s="114" t="s">
        <v>209</v>
      </c>
      <c r="B588" s="63" t="s">
        <v>210</v>
      </c>
      <c r="C588"/>
      <c r="D588"/>
      <c r="E588"/>
      <c r="F588" s="55">
        <v>0</v>
      </c>
      <c r="G588" s="71">
        <v>91.5</v>
      </c>
      <c r="H588" s="55">
        <v>0</v>
      </c>
      <c r="I588" s="57"/>
      <c r="J588" s="58"/>
      <c r="K588" s="59"/>
      <c r="N588"/>
    </row>
    <row r="589" spans="1:14" s="60" customFormat="1" x14ac:dyDescent="0.2">
      <c r="A589" s="115">
        <v>717</v>
      </c>
      <c r="B589" s="63" t="s">
        <v>212</v>
      </c>
      <c r="C589"/>
      <c r="D589"/>
      <c r="E589"/>
      <c r="F589" s="55"/>
      <c r="G589" s="71">
        <v>21.5</v>
      </c>
      <c r="H589" s="55">
        <v>0</v>
      </c>
      <c r="I589" s="57"/>
      <c r="J589" s="58"/>
      <c r="K589" s="59"/>
      <c r="N589"/>
    </row>
    <row r="590" spans="1:14" s="60" customFormat="1" x14ac:dyDescent="0.2">
      <c r="A590" s="54">
        <v>712</v>
      </c>
      <c r="B590" s="55" t="s">
        <v>211</v>
      </c>
      <c r="C590"/>
      <c r="D590"/>
      <c r="E590"/>
      <c r="F590" s="55"/>
      <c r="G590" s="56">
        <v>70</v>
      </c>
      <c r="H590" s="55">
        <v>0</v>
      </c>
      <c r="I590" s="57"/>
      <c r="J590" s="58"/>
      <c r="K590" s="59"/>
      <c r="N590"/>
    </row>
    <row r="591" spans="1:14" s="60" customFormat="1" ht="18.75" x14ac:dyDescent="0.3">
      <c r="A591" s="54"/>
      <c r="B591" s="107" t="s">
        <v>175</v>
      </c>
      <c r="C591" s="116">
        <f>C504+C518+C521+C523+C528+C537+C549+C562+C565+C573</f>
        <v>3672</v>
      </c>
      <c r="D591" s="116">
        <f>D504+D518+D521+D523+D528+D537+D549+D562+D565+D573</f>
        <v>6129</v>
      </c>
      <c r="E591" s="116">
        <f>E504+E518+E521+E523+E528+E537+E549+E562+E565+E573</f>
        <v>6600</v>
      </c>
      <c r="F591" s="109">
        <v>97.92</v>
      </c>
      <c r="G591" s="109">
        <f>G518+G528+G588+G586</f>
        <v>142.5</v>
      </c>
      <c r="H591" s="109">
        <v>6</v>
      </c>
      <c r="I591" s="57">
        <f>H591/G591*100</f>
        <v>4.2105263157894735</v>
      </c>
      <c r="J591" s="117"/>
      <c r="K591" s="109"/>
      <c r="L591" s="76"/>
      <c r="N591"/>
    </row>
    <row r="592" spans="1:14" s="60" customFormat="1" hidden="1" x14ac:dyDescent="0.2">
      <c r="A592" s="54"/>
      <c r="B592" s="55"/>
      <c r="C592"/>
      <c r="D592"/>
      <c r="E592"/>
      <c r="F592" s="55"/>
      <c r="G592" s="56"/>
      <c r="H592" s="55"/>
      <c r="I592" s="57"/>
      <c r="J592" s="58"/>
      <c r="K592" s="59"/>
      <c r="N592"/>
    </row>
    <row r="593" spans="1:14" s="60" customFormat="1" hidden="1" x14ac:dyDescent="0.2">
      <c r="A593" s="54"/>
      <c r="B593" s="55"/>
      <c r="C593"/>
      <c r="D593"/>
      <c r="E593"/>
      <c r="F593" s="55"/>
      <c r="G593" s="56"/>
      <c r="H593" s="55"/>
      <c r="I593" s="57"/>
      <c r="J593" s="58"/>
      <c r="K593" s="59"/>
      <c r="N593"/>
    </row>
    <row r="594" spans="1:14" s="60" customFormat="1" hidden="1" x14ac:dyDescent="0.2">
      <c r="A594" s="54"/>
      <c r="B594" s="55"/>
      <c r="C594"/>
      <c r="D594"/>
      <c r="E594"/>
      <c r="F594" s="55"/>
      <c r="G594" s="56"/>
      <c r="H594" s="55"/>
      <c r="I594" s="57"/>
      <c r="J594" s="58"/>
      <c r="K594" s="59"/>
      <c r="N594"/>
    </row>
    <row r="595" spans="1:14" s="60" customFormat="1" hidden="1" x14ac:dyDescent="0.2">
      <c r="A595" s="54"/>
      <c r="B595" s="55"/>
      <c r="C595"/>
      <c r="D595"/>
      <c r="E595"/>
      <c r="F595" s="55"/>
      <c r="G595" s="56"/>
      <c r="H595" s="55"/>
      <c r="I595" s="57"/>
      <c r="J595" s="58"/>
      <c r="K595" s="59"/>
      <c r="N595"/>
    </row>
    <row r="596" spans="1:14" s="60" customFormat="1" hidden="1" x14ac:dyDescent="0.2">
      <c r="A596" s="43" t="s">
        <v>3</v>
      </c>
      <c r="B596" s="44" t="s">
        <v>4</v>
      </c>
      <c r="C596" s="45" t="s">
        <v>5</v>
      </c>
      <c r="D596" s="44" t="s">
        <v>6</v>
      </c>
      <c r="E596" s="44" t="s">
        <v>7</v>
      </c>
      <c r="F596" s="44"/>
      <c r="G596" s="46"/>
      <c r="H596" s="44"/>
      <c r="I596" s="47"/>
      <c r="J596" s="58"/>
      <c r="K596" s="59"/>
      <c r="N596"/>
    </row>
    <row r="597" spans="1:14" s="60" customFormat="1" hidden="1" x14ac:dyDescent="0.2">
      <c r="A597" s="43" t="s">
        <v>51</v>
      </c>
      <c r="B597" s="44"/>
      <c r="C597" s="45">
        <v>2005</v>
      </c>
      <c r="D597" s="44" t="s">
        <v>12</v>
      </c>
      <c r="E597" s="44">
        <v>2007</v>
      </c>
      <c r="F597" s="44"/>
      <c r="G597" s="46"/>
      <c r="H597" s="44"/>
      <c r="I597" s="47"/>
      <c r="J597" s="58"/>
      <c r="K597" s="59"/>
      <c r="N597"/>
    </row>
    <row r="598" spans="1:14" s="60" customFormat="1" hidden="1" x14ac:dyDescent="0.2">
      <c r="A598" s="62"/>
      <c r="B598" s="63"/>
      <c r="C598" s="83"/>
      <c r="D598" s="83"/>
      <c r="E598" s="83"/>
      <c r="F598" s="63"/>
      <c r="G598" s="71"/>
      <c r="H598" s="63"/>
      <c r="I598" s="88"/>
      <c r="J598" s="58"/>
      <c r="K598" s="59"/>
      <c r="N598"/>
    </row>
    <row r="599" spans="1:14" s="60" customFormat="1" hidden="1" x14ac:dyDescent="0.2">
      <c r="A599" s="43"/>
      <c r="B599" s="44"/>
      <c r="C599" s="45"/>
      <c r="D599" s="44"/>
      <c r="E599" s="44"/>
      <c r="F599" s="44"/>
      <c r="G599" s="46"/>
      <c r="H599" s="44"/>
      <c r="I599" s="47"/>
      <c r="J599" s="58"/>
      <c r="K599" s="59"/>
      <c r="N599"/>
    </row>
    <row r="600" spans="1:14" s="60" customFormat="1" hidden="1" x14ac:dyDescent="0.2">
      <c r="A600" s="43"/>
      <c r="B600" s="44"/>
      <c r="C600" s="45"/>
      <c r="D600" s="44"/>
      <c r="E600" s="44"/>
      <c r="F600" s="44"/>
      <c r="G600" s="46"/>
      <c r="H600" s="44"/>
      <c r="I600" s="47"/>
      <c r="J600" s="58"/>
      <c r="K600" s="59"/>
      <c r="N600"/>
    </row>
    <row r="601" spans="1:14" s="60" customFormat="1" x14ac:dyDescent="0.2">
      <c r="A601" s="62"/>
      <c r="B601" s="63" t="s">
        <v>176</v>
      </c>
      <c r="C601" s="83"/>
      <c r="D601" s="83"/>
      <c r="E601" s="83"/>
      <c r="F601" s="63"/>
      <c r="G601" s="71"/>
      <c r="H601" s="63"/>
      <c r="I601" s="88"/>
      <c r="J601" s="58"/>
      <c r="K601" s="59"/>
      <c r="N601"/>
    </row>
    <row r="602" spans="1:14" s="60" customFormat="1" x14ac:dyDescent="0.2">
      <c r="A602" s="62" t="s">
        <v>57</v>
      </c>
      <c r="B602" s="55" t="s">
        <v>177</v>
      </c>
      <c r="C602"/>
      <c r="D602"/>
      <c r="E602"/>
      <c r="F602" s="71">
        <v>30.31</v>
      </c>
      <c r="G602" s="71">
        <v>146.16999999999999</v>
      </c>
      <c r="H602" s="71">
        <v>36.18</v>
      </c>
      <c r="I602" s="57">
        <f>H602/G602*100</f>
        <v>24.75200109461586</v>
      </c>
      <c r="J602" s="58"/>
      <c r="K602" s="65"/>
      <c r="N602"/>
    </row>
    <row r="603" spans="1:14" s="60" customFormat="1" hidden="1" x14ac:dyDescent="0.2">
      <c r="A603" s="82">
        <v>814</v>
      </c>
      <c r="B603" s="55" t="s">
        <v>178</v>
      </c>
      <c r="C603"/>
      <c r="D603"/>
      <c r="E603"/>
      <c r="F603" s="55"/>
      <c r="G603" s="56"/>
      <c r="H603" s="55"/>
      <c r="I603" s="57"/>
      <c r="J603" s="58"/>
      <c r="K603" s="59"/>
      <c r="N603"/>
    </row>
    <row r="604" spans="1:14" s="60" customFormat="1" x14ac:dyDescent="0.2">
      <c r="A604" s="54">
        <v>821</v>
      </c>
      <c r="B604" s="55" t="s">
        <v>179</v>
      </c>
      <c r="C604">
        <v>1812</v>
      </c>
      <c r="D604">
        <v>1812</v>
      </c>
      <c r="E604">
        <v>1812</v>
      </c>
      <c r="F604" s="55">
        <v>30.31</v>
      </c>
      <c r="G604" s="113">
        <v>146.16999999999999</v>
      </c>
      <c r="H604" s="55">
        <v>36.18</v>
      </c>
      <c r="I604" s="57">
        <f>H604/G604*100</f>
        <v>24.75200109461586</v>
      </c>
      <c r="J604" s="58"/>
      <c r="K604" s="59"/>
      <c r="N604"/>
    </row>
    <row r="605" spans="1:14" s="60" customFormat="1" hidden="1" x14ac:dyDescent="0.2">
      <c r="A605" s="54" t="s">
        <v>180</v>
      </c>
      <c r="B605" s="55" t="s">
        <v>181</v>
      </c>
      <c r="C605">
        <v>590</v>
      </c>
      <c r="D605">
        <v>590</v>
      </c>
      <c r="E605">
        <v>590</v>
      </c>
      <c r="F605" s="55"/>
      <c r="G605" s="56"/>
      <c r="H605" s="55"/>
      <c r="I605" s="57"/>
      <c r="J605" s="58"/>
      <c r="K605" s="59"/>
      <c r="N605"/>
    </row>
    <row r="606" spans="1:14" s="60" customFormat="1" hidden="1" x14ac:dyDescent="0.2">
      <c r="A606" s="43"/>
      <c r="B606" s="44"/>
      <c r="C606" s="45"/>
      <c r="D606" s="44"/>
      <c r="E606" s="44"/>
      <c r="F606" s="44"/>
      <c r="G606" s="46"/>
      <c r="H606" s="44"/>
      <c r="I606" s="57"/>
      <c r="J606" s="58"/>
      <c r="K606" s="59"/>
      <c r="N606"/>
    </row>
    <row r="607" spans="1:14" s="60" customFormat="1" hidden="1" x14ac:dyDescent="0.2">
      <c r="A607" s="43"/>
      <c r="B607" s="44"/>
      <c r="C607" s="45"/>
      <c r="D607" s="44"/>
      <c r="E607" s="44"/>
      <c r="F607" s="44"/>
      <c r="G607" s="46"/>
      <c r="H607" s="44"/>
      <c r="I607" s="57"/>
      <c r="J607" s="58"/>
      <c r="K607" s="59"/>
      <c r="N607"/>
    </row>
    <row r="608" spans="1:14" s="60" customFormat="1" x14ac:dyDescent="0.2">
      <c r="A608" s="111" t="s">
        <v>17</v>
      </c>
      <c r="B608" s="55"/>
      <c r="C608"/>
      <c r="D608">
        <v>400</v>
      </c>
      <c r="E608">
        <v>1600</v>
      </c>
      <c r="F608" s="66">
        <v>0</v>
      </c>
      <c r="G608" s="71">
        <v>0</v>
      </c>
      <c r="H608" s="66">
        <v>3</v>
      </c>
      <c r="I608" s="57">
        <v>0</v>
      </c>
      <c r="J608" s="58"/>
      <c r="K608" s="59"/>
      <c r="N608"/>
    </row>
    <row r="609" spans="1:14" s="60" customFormat="1" x14ac:dyDescent="0.2">
      <c r="A609" s="54">
        <v>824</v>
      </c>
      <c r="B609" s="55" t="s">
        <v>182</v>
      </c>
      <c r="C609"/>
      <c r="D609"/>
      <c r="E609"/>
      <c r="F609" s="55"/>
      <c r="G609" s="56"/>
      <c r="H609" s="55"/>
      <c r="I609" s="57"/>
      <c r="J609" s="58"/>
      <c r="K609" s="75"/>
      <c r="L609" s="76"/>
      <c r="N609"/>
    </row>
    <row r="610" spans="1:14" hidden="1" x14ac:dyDescent="0.2">
      <c r="I610" s="57" t="e">
        <f>H610/G610*100</f>
        <v>#DIV/0!</v>
      </c>
      <c r="K610" s="75"/>
      <c r="L610" s="76"/>
    </row>
    <row r="611" spans="1:14" hidden="1" x14ac:dyDescent="0.2">
      <c r="A611" s="111"/>
      <c r="F611" s="63"/>
      <c r="G611" s="71"/>
      <c r="H611" s="63"/>
      <c r="I611" s="57" t="e">
        <f>H611/G611*100</f>
        <v>#DIV/0!</v>
      </c>
    </row>
    <row r="612" spans="1:14" hidden="1" x14ac:dyDescent="0.2">
      <c r="A612" s="54">
        <v>824</v>
      </c>
      <c r="B612" s="55" t="s">
        <v>183</v>
      </c>
      <c r="C612">
        <v>108</v>
      </c>
      <c r="D612">
        <v>109</v>
      </c>
      <c r="E612">
        <v>0</v>
      </c>
    </row>
    <row r="613" spans="1:14" hidden="1" x14ac:dyDescent="0.2">
      <c r="C613" t="s">
        <v>15</v>
      </c>
      <c r="I613" s="57" t="e">
        <f>H613/G613*100</f>
        <v>#DIV/0!</v>
      </c>
      <c r="K613" s="75"/>
      <c r="L613" s="76"/>
    </row>
    <row r="614" spans="1:14" x14ac:dyDescent="0.2">
      <c r="A614" s="54">
        <v>819</v>
      </c>
      <c r="B614" s="55" t="s">
        <v>184</v>
      </c>
      <c r="F614" s="55">
        <v>0</v>
      </c>
      <c r="G614" s="56">
        <v>0</v>
      </c>
      <c r="H614" s="55">
        <v>3</v>
      </c>
      <c r="I614" s="57">
        <v>0</v>
      </c>
      <c r="K614" s="75"/>
      <c r="L614" s="76"/>
    </row>
    <row r="615" spans="1:14" x14ac:dyDescent="0.2">
      <c r="A615" s="62" t="s">
        <v>94</v>
      </c>
      <c r="B615" s="63" t="s">
        <v>95</v>
      </c>
      <c r="F615" s="63">
        <v>3.01</v>
      </c>
      <c r="G615" s="71">
        <v>14</v>
      </c>
      <c r="H615" s="63">
        <v>3.39</v>
      </c>
      <c r="I615" s="57">
        <f>H615/G615*100</f>
        <v>24.214285714285715</v>
      </c>
      <c r="K615" s="75"/>
      <c r="L615" s="76"/>
    </row>
    <row r="616" spans="1:14" x14ac:dyDescent="0.2">
      <c r="A616" s="54">
        <v>824</v>
      </c>
      <c r="B616" s="55" t="s">
        <v>185</v>
      </c>
      <c r="F616" s="55">
        <v>3.01</v>
      </c>
      <c r="G616" s="56">
        <v>14</v>
      </c>
      <c r="H616" s="55">
        <v>3.39</v>
      </c>
      <c r="I616" s="57">
        <f>H616/G616*100</f>
        <v>24.214285714285715</v>
      </c>
      <c r="K616" s="75"/>
      <c r="L616" s="76"/>
    </row>
    <row r="617" spans="1:14" x14ac:dyDescent="0.2">
      <c r="A617" s="62" t="s">
        <v>63</v>
      </c>
      <c r="B617" s="63" t="s">
        <v>64</v>
      </c>
      <c r="F617" s="63">
        <v>0.72</v>
      </c>
      <c r="G617" s="71">
        <v>3</v>
      </c>
      <c r="H617" s="63">
        <v>0.78</v>
      </c>
      <c r="I617" s="57">
        <f>H617/G617*100</f>
        <v>26</v>
      </c>
      <c r="K617" s="75"/>
      <c r="L617" s="76"/>
    </row>
    <row r="618" spans="1:14" x14ac:dyDescent="0.2">
      <c r="A618" s="54">
        <v>824</v>
      </c>
      <c r="B618" s="55" t="s">
        <v>183</v>
      </c>
      <c r="F618" s="55">
        <v>0.72</v>
      </c>
      <c r="G618" s="56">
        <v>3</v>
      </c>
      <c r="H618" s="55">
        <v>0.78</v>
      </c>
      <c r="I618" s="57">
        <f>H618/G618*100</f>
        <v>26</v>
      </c>
      <c r="K618" s="75"/>
      <c r="L618" s="76"/>
    </row>
    <row r="619" spans="1:14" x14ac:dyDescent="0.2">
      <c r="K619" s="75"/>
      <c r="L619" s="76"/>
    </row>
    <row r="620" spans="1:14" ht="18" x14ac:dyDescent="0.25">
      <c r="B620" s="107" t="s">
        <v>186</v>
      </c>
      <c r="C620" s="108">
        <f>SUM(C602:C612)</f>
        <v>2510</v>
      </c>
      <c r="D620" s="108">
        <f>SUM(D602:D612)</f>
        <v>2911</v>
      </c>
      <c r="E620" s="108">
        <f>SUM(E602:E612)</f>
        <v>4002</v>
      </c>
      <c r="F620" s="65">
        <f>F617+F615+F608+F602</f>
        <v>34.04</v>
      </c>
      <c r="G620" s="65">
        <f>G617+G615+G608+G602</f>
        <v>163.16999999999999</v>
      </c>
      <c r="H620" s="65">
        <f>H617+H615+H608+H602</f>
        <v>43.35</v>
      </c>
      <c r="I620" s="57">
        <f>H620/G620*100</f>
        <v>26.567383710240854</v>
      </c>
      <c r="J620" s="71"/>
      <c r="K620" s="65"/>
      <c r="L620" s="76"/>
    </row>
    <row r="621" spans="1:14" hidden="1" x14ac:dyDescent="0.2"/>
    <row r="623" spans="1:14" ht="18.75" x14ac:dyDescent="0.3">
      <c r="B623" s="107" t="s">
        <v>187</v>
      </c>
      <c r="C623" s="108">
        <f t="shared" ref="C623:H623" si="21">C620+C591+C497</f>
        <v>104165</v>
      </c>
      <c r="D623" s="108">
        <f t="shared" si="21"/>
        <v>69353</v>
      </c>
      <c r="E623" s="108">
        <f t="shared" si="21"/>
        <v>96954</v>
      </c>
      <c r="F623" s="109">
        <f t="shared" si="21"/>
        <v>843.26</v>
      </c>
      <c r="G623" s="109">
        <f t="shared" si="21"/>
        <v>3523.7500000000005</v>
      </c>
      <c r="H623" s="109">
        <f t="shared" si="21"/>
        <v>826.0999999999998</v>
      </c>
      <c r="I623" s="57">
        <f>H623/G623*100</f>
        <v>23.443774388080872</v>
      </c>
      <c r="J623" s="117"/>
      <c r="K623" s="109"/>
      <c r="L623" s="76"/>
    </row>
    <row r="624" spans="1:14" hidden="1" x14ac:dyDescent="0.2">
      <c r="A624" s="43" t="s">
        <v>3</v>
      </c>
      <c r="B624" s="44" t="s">
        <v>4</v>
      </c>
      <c r="C624" s="45" t="s">
        <v>5</v>
      </c>
      <c r="D624" s="44" t="s">
        <v>6</v>
      </c>
      <c r="E624" s="44" t="s">
        <v>7</v>
      </c>
      <c r="F624" s="44"/>
      <c r="G624" s="46"/>
      <c r="H624" s="44"/>
      <c r="I624" s="47" t="s">
        <v>10</v>
      </c>
      <c r="J624" s="48"/>
      <c r="K624" s="49"/>
      <c r="L624" s="77"/>
      <c r="M624" s="60" t="s">
        <v>117</v>
      </c>
    </row>
    <row r="625" spans="1:14" hidden="1" x14ac:dyDescent="0.2">
      <c r="A625" s="43" t="s">
        <v>51</v>
      </c>
      <c r="B625" s="44"/>
      <c r="C625" s="45">
        <v>2005</v>
      </c>
      <c r="D625" s="44" t="s">
        <v>12</v>
      </c>
      <c r="E625" s="44">
        <v>2007</v>
      </c>
      <c r="F625" s="44"/>
      <c r="G625" s="46"/>
      <c r="H625" s="44"/>
      <c r="I625" s="47" t="s">
        <v>14</v>
      </c>
      <c r="J625" s="44"/>
      <c r="K625" s="51"/>
      <c r="L625" s="76"/>
    </row>
    <row r="627" spans="1:14" s="58" customFormat="1" ht="15.75" x14ac:dyDescent="0.25">
      <c r="A627" s="54" t="s">
        <v>188</v>
      </c>
      <c r="B627" s="94" t="s">
        <v>189</v>
      </c>
      <c r="C627"/>
      <c r="D627"/>
      <c r="E627"/>
      <c r="F627" s="63">
        <v>680</v>
      </c>
      <c r="G627" s="71">
        <v>3055.84</v>
      </c>
      <c r="H627" s="63">
        <v>763.95</v>
      </c>
      <c r="I627" s="57">
        <f>H627/G627*100</f>
        <v>24.999672757736008</v>
      </c>
      <c r="K627" s="59"/>
      <c r="L627" s="60"/>
      <c r="M627" s="60"/>
      <c r="N627"/>
    </row>
    <row r="628" spans="1:14" s="58" customFormat="1" ht="15.75" x14ac:dyDescent="0.25">
      <c r="A628" s="54"/>
      <c r="B628" s="118"/>
      <c r="C628"/>
      <c r="D628"/>
      <c r="E628"/>
      <c r="F628" s="55"/>
      <c r="G628" s="56"/>
      <c r="H628" s="55"/>
      <c r="I628" s="57"/>
      <c r="K628" s="59"/>
      <c r="L628" s="60"/>
      <c r="M628" s="60"/>
      <c r="N628"/>
    </row>
    <row r="629" spans="1:14" s="58" customFormat="1" ht="12.75" hidden="1" x14ac:dyDescent="0.2">
      <c r="A629" s="54"/>
      <c r="B629"/>
      <c r="C629"/>
      <c r="D629"/>
      <c r="E629"/>
      <c r="F629" s="55"/>
      <c r="G629" s="119"/>
      <c r="H629" s="55"/>
      <c r="I629" s="57"/>
      <c r="K629" s="59"/>
      <c r="L629" s="60"/>
      <c r="M629" s="60"/>
      <c r="N629"/>
    </row>
    <row r="630" spans="1:14" s="58" customFormat="1" ht="12.75" hidden="1" x14ac:dyDescent="0.2">
      <c r="A630" s="54"/>
      <c r="B630"/>
      <c r="C630"/>
      <c r="D630"/>
      <c r="E630"/>
      <c r="F630" s="55"/>
      <c r="G630" s="119"/>
      <c r="H630" s="55"/>
      <c r="I630" s="57"/>
      <c r="K630" s="59"/>
      <c r="L630" s="60"/>
      <c r="M630" s="60"/>
      <c r="N630"/>
    </row>
    <row r="631" spans="1:14" s="58" customFormat="1" ht="12.75" hidden="1" x14ac:dyDescent="0.2">
      <c r="A631" s="54"/>
      <c r="B631"/>
      <c r="C631"/>
      <c r="D631"/>
      <c r="E631"/>
      <c r="F631" s="55"/>
      <c r="G631" s="119"/>
      <c r="H631" s="55"/>
      <c r="I631" s="57"/>
      <c r="K631" s="59"/>
      <c r="L631" s="60"/>
      <c r="M631" s="60"/>
      <c r="N631"/>
    </row>
    <row r="632" spans="1:14" s="58" customFormat="1" ht="12.75" hidden="1" x14ac:dyDescent="0.2">
      <c r="A632" s="54"/>
      <c r="B632"/>
      <c r="C632"/>
      <c r="D632"/>
      <c r="E632"/>
      <c r="F632" s="55"/>
      <c r="G632" s="119"/>
      <c r="H632" s="55"/>
      <c r="I632" s="57"/>
      <c r="K632" s="59"/>
      <c r="L632" s="60"/>
      <c r="M632" s="60"/>
      <c r="N632"/>
    </row>
    <row r="633" spans="1:14" s="58" customFormat="1" ht="12.75" hidden="1" x14ac:dyDescent="0.2">
      <c r="A633" s="54"/>
      <c r="B633"/>
      <c r="C633"/>
      <c r="D633"/>
      <c r="E633"/>
      <c r="F633" s="55"/>
      <c r="G633" s="119"/>
      <c r="H633" s="55"/>
      <c r="I633" s="57"/>
      <c r="K633" s="59"/>
      <c r="L633" s="60"/>
      <c r="M633" s="60"/>
      <c r="N633"/>
    </row>
    <row r="634" spans="1:14" s="58" customFormat="1" ht="12.75" hidden="1" x14ac:dyDescent="0.2">
      <c r="A634" s="54"/>
      <c r="B634"/>
      <c r="C634"/>
      <c r="D634"/>
      <c r="E634"/>
      <c r="F634" s="55"/>
      <c r="G634" s="119"/>
      <c r="H634" s="55"/>
      <c r="I634" s="57"/>
      <c r="K634" s="59"/>
      <c r="L634" s="60"/>
      <c r="M634" s="60"/>
      <c r="N634"/>
    </row>
    <row r="635" spans="1:14" s="58" customFormat="1" ht="12.75" hidden="1" x14ac:dyDescent="0.2">
      <c r="A635" s="54"/>
      <c r="B635"/>
      <c r="C635"/>
      <c r="D635"/>
      <c r="E635"/>
      <c r="F635" s="55"/>
      <c r="G635" s="119"/>
      <c r="H635" s="55"/>
      <c r="I635" s="57"/>
      <c r="K635" s="59"/>
      <c r="L635" s="60"/>
      <c r="M635" s="60"/>
      <c r="N635"/>
    </row>
    <row r="636" spans="1:14" s="58" customFormat="1" ht="12.75" hidden="1" x14ac:dyDescent="0.2">
      <c r="A636" s="54"/>
      <c r="B636"/>
      <c r="C636"/>
      <c r="D636"/>
      <c r="E636"/>
      <c r="F636" s="55"/>
      <c r="G636" s="119"/>
      <c r="H636" s="55"/>
      <c r="I636" s="57"/>
      <c r="K636" s="59"/>
      <c r="L636" s="60"/>
      <c r="M636" s="60"/>
      <c r="N636"/>
    </row>
    <row r="637" spans="1:14" s="58" customFormat="1" ht="12.75" hidden="1" x14ac:dyDescent="0.2">
      <c r="A637" s="54"/>
      <c r="B637"/>
      <c r="C637"/>
      <c r="D637"/>
      <c r="E637"/>
      <c r="F637" s="55"/>
      <c r="G637" s="119"/>
      <c r="H637" s="55"/>
      <c r="I637" s="57"/>
      <c r="K637" s="59"/>
      <c r="L637" s="60"/>
      <c r="M637" s="60"/>
      <c r="N637"/>
    </row>
    <row r="638" spans="1:14" s="58" customFormat="1" ht="12.75" hidden="1" x14ac:dyDescent="0.2">
      <c r="A638" s="54"/>
      <c r="B638"/>
      <c r="C638"/>
      <c r="D638"/>
      <c r="E638"/>
      <c r="F638" s="55"/>
      <c r="G638" s="119"/>
      <c r="H638" s="55"/>
      <c r="I638" s="57"/>
      <c r="K638" s="59"/>
      <c r="L638" s="60"/>
      <c r="M638" s="60"/>
      <c r="N638"/>
    </row>
    <row r="639" spans="1:14" s="58" customFormat="1" ht="12.75" hidden="1" x14ac:dyDescent="0.2">
      <c r="A639" s="54"/>
      <c r="B639"/>
      <c r="C639"/>
      <c r="D639"/>
      <c r="E639"/>
      <c r="F639" s="55"/>
      <c r="G639" s="119"/>
      <c r="H639" s="55"/>
      <c r="I639" s="57"/>
      <c r="K639" s="59"/>
      <c r="L639" s="60"/>
      <c r="M639" s="60"/>
      <c r="N639"/>
    </row>
    <row r="640" spans="1:14" s="58" customFormat="1" ht="12.75" hidden="1" x14ac:dyDescent="0.2">
      <c r="A640" s="54"/>
      <c r="B640"/>
      <c r="C640"/>
      <c r="D640"/>
      <c r="E640"/>
      <c r="F640" s="55"/>
      <c r="G640" s="119"/>
      <c r="H640" s="55"/>
      <c r="I640" s="57"/>
      <c r="K640" s="59"/>
      <c r="L640" s="60"/>
      <c r="M640" s="60"/>
      <c r="N640"/>
    </row>
    <row r="641" spans="1:14" s="58" customFormat="1" ht="12.75" hidden="1" x14ac:dyDescent="0.2">
      <c r="A641" s="54"/>
      <c r="B641"/>
      <c r="C641"/>
      <c r="D641"/>
      <c r="E641"/>
      <c r="F641" s="55"/>
      <c r="G641" s="119"/>
      <c r="H641" s="55"/>
      <c r="I641" s="57"/>
      <c r="K641" s="59"/>
      <c r="L641" s="60"/>
      <c r="M641" s="60"/>
      <c r="N641"/>
    </row>
    <row r="642" spans="1:14" s="60" customFormat="1" ht="12.75" hidden="1" x14ac:dyDescent="0.2">
      <c r="A642" s="54"/>
      <c r="B642"/>
      <c r="C642"/>
      <c r="D642"/>
      <c r="E642"/>
      <c r="F642" s="55"/>
      <c r="G642" s="119"/>
      <c r="H642" s="55"/>
      <c r="I642" s="57" t="e">
        <f>H642/G642*100</f>
        <v>#DIV/0!</v>
      </c>
      <c r="J642" s="58"/>
      <c r="K642" s="59"/>
      <c r="N642"/>
    </row>
    <row r="643" spans="1:14" s="60" customFormat="1" ht="12.75" hidden="1" x14ac:dyDescent="0.2">
      <c r="A643" s="54"/>
      <c r="B643"/>
      <c r="C643"/>
      <c r="D643"/>
      <c r="E643"/>
      <c r="F643" s="55"/>
      <c r="G643" s="119"/>
      <c r="H643" s="55"/>
      <c r="I643" s="57" t="e">
        <f>H643/G643*100</f>
        <v>#DIV/0!</v>
      </c>
      <c r="J643" s="58"/>
      <c r="K643" s="59"/>
      <c r="N643"/>
    </row>
    <row r="644" spans="1:14" s="60" customFormat="1" ht="18" hidden="1" x14ac:dyDescent="0.25">
      <c r="A644" s="54"/>
      <c r="B644"/>
      <c r="C644"/>
      <c r="D644"/>
      <c r="E644"/>
      <c r="F644" s="55"/>
      <c r="G644" s="120">
        <f>SUM(G628:G643)</f>
        <v>0</v>
      </c>
      <c r="H644" s="55"/>
      <c r="I644" s="57" t="e">
        <f>H644/G644*100</f>
        <v>#DIV/0!</v>
      </c>
      <c r="J644" s="58"/>
      <c r="K644" s="59"/>
      <c r="N644"/>
    </row>
    <row r="645" spans="1:14" s="60" customFormat="1" hidden="1" x14ac:dyDescent="0.2">
      <c r="A645" s="54"/>
      <c r="B645"/>
      <c r="C645"/>
      <c r="D645"/>
      <c r="E645"/>
      <c r="F645" s="55"/>
      <c r="G645" s="56"/>
      <c r="H645" s="55"/>
      <c r="I645" s="57"/>
      <c r="J645" s="58"/>
      <c r="K645" s="59"/>
      <c r="N645"/>
    </row>
    <row r="646" spans="1:14" s="60" customFormat="1" hidden="1" x14ac:dyDescent="0.2">
      <c r="A646" s="54"/>
      <c r="B646"/>
      <c r="C646"/>
      <c r="D646"/>
      <c r="E646"/>
      <c r="F646" s="55"/>
      <c r="G646" s="56"/>
      <c r="H646" s="55"/>
      <c r="I646" s="57"/>
      <c r="J646" s="58"/>
      <c r="K646" s="59"/>
      <c r="N646"/>
    </row>
    <row r="647" spans="1:14" s="60" customFormat="1" hidden="1" x14ac:dyDescent="0.2">
      <c r="A647" s="54"/>
      <c r="B647"/>
      <c r="C647"/>
      <c r="D647"/>
      <c r="E647"/>
      <c r="F647" s="55"/>
      <c r="G647" s="56"/>
      <c r="H647" s="55"/>
      <c r="I647" s="57"/>
      <c r="J647" s="58"/>
      <c r="K647" s="59"/>
      <c r="N647"/>
    </row>
    <row r="648" spans="1:14" s="60" customFormat="1" hidden="1" x14ac:dyDescent="0.2">
      <c r="A648" s="54"/>
      <c r="B648"/>
      <c r="C648"/>
      <c r="D648"/>
      <c r="E648"/>
      <c r="F648" s="55"/>
      <c r="G648" s="56"/>
      <c r="H648" s="55"/>
      <c r="I648" s="57" t="e">
        <f>H648/G648*100</f>
        <v>#DIV/0!</v>
      </c>
      <c r="J648" s="58"/>
      <c r="K648" s="59"/>
      <c r="N648"/>
    </row>
    <row r="649" spans="1:14" s="60" customFormat="1" hidden="1" x14ac:dyDescent="0.2">
      <c r="A649" s="54"/>
      <c r="B649" t="s">
        <v>190</v>
      </c>
      <c r="C649"/>
      <c r="D649"/>
      <c r="E649"/>
      <c r="F649" s="55"/>
      <c r="G649" s="56"/>
      <c r="H649" s="55"/>
      <c r="I649" s="57"/>
      <c r="J649" s="58"/>
      <c r="K649" s="59"/>
      <c r="N649"/>
    </row>
    <row r="650" spans="1:14" s="60" customFormat="1" hidden="1" x14ac:dyDescent="0.2">
      <c r="A650" s="54"/>
      <c r="B650" t="s">
        <v>191</v>
      </c>
      <c r="C650"/>
      <c r="D650"/>
      <c r="E650"/>
      <c r="F650" s="55"/>
      <c r="G650" s="56"/>
      <c r="H650" s="55"/>
      <c r="I650" s="57"/>
      <c r="J650" s="58"/>
      <c r="K650" s="59"/>
      <c r="N650"/>
    </row>
    <row r="651" spans="1:14" s="60" customFormat="1" hidden="1" x14ac:dyDescent="0.2">
      <c r="A651" s="54"/>
      <c r="B651" t="s">
        <v>192</v>
      </c>
      <c r="C651"/>
      <c r="D651">
        <v>10900</v>
      </c>
      <c r="E651"/>
      <c r="F651" s="55"/>
      <c r="G651" s="56"/>
      <c r="H651" s="55"/>
      <c r="I651" s="57"/>
      <c r="J651" s="58"/>
      <c r="K651" s="75"/>
      <c r="L651" s="76"/>
      <c r="N651"/>
    </row>
    <row r="652" spans="1:14" s="60" customFormat="1" hidden="1" x14ac:dyDescent="0.2">
      <c r="A652" s="54"/>
      <c r="B652" t="s">
        <v>193</v>
      </c>
      <c r="C652"/>
      <c r="D652">
        <v>1120</v>
      </c>
      <c r="E652"/>
      <c r="F652" s="55"/>
      <c r="G652" s="56"/>
      <c r="H652" s="55"/>
      <c r="I652" s="57"/>
      <c r="J652" s="58" t="s">
        <v>194</v>
      </c>
      <c r="K652" s="75"/>
      <c r="L652" s="76"/>
      <c r="N652"/>
    </row>
    <row r="653" spans="1:14" s="60" customFormat="1" hidden="1" x14ac:dyDescent="0.2">
      <c r="A653" s="54"/>
      <c r="B653" t="s">
        <v>195</v>
      </c>
      <c r="C653"/>
      <c r="D653">
        <v>2200</v>
      </c>
      <c r="E653"/>
      <c r="F653" s="55"/>
      <c r="G653" s="56"/>
      <c r="H653" s="55"/>
      <c r="I653" s="57"/>
      <c r="J653" s="58"/>
      <c r="K653" s="75"/>
      <c r="L653" s="76"/>
      <c r="N653"/>
    </row>
    <row r="654" spans="1:14" s="60" customFormat="1" hidden="1" x14ac:dyDescent="0.2">
      <c r="A654" s="54"/>
      <c r="B654" t="s">
        <v>196</v>
      </c>
      <c r="C654"/>
      <c r="D654">
        <v>410</v>
      </c>
      <c r="E654"/>
      <c r="F654" s="55"/>
      <c r="G654" s="56"/>
      <c r="H654" s="55"/>
      <c r="I654" s="57"/>
      <c r="J654" s="58"/>
      <c r="K654" s="75"/>
      <c r="L654" s="76"/>
      <c r="N654"/>
    </row>
    <row r="655" spans="1:14" s="60" customFormat="1" hidden="1" x14ac:dyDescent="0.2">
      <c r="A655" s="54"/>
      <c r="B655" t="s">
        <v>197</v>
      </c>
      <c r="C655"/>
      <c r="D655">
        <v>1950</v>
      </c>
      <c r="E655"/>
      <c r="F655" s="55"/>
      <c r="G655" s="56"/>
      <c r="H655" s="55"/>
      <c r="I655" s="57"/>
      <c r="J655" s="58" t="s">
        <v>198</v>
      </c>
      <c r="K655" s="75"/>
      <c r="L655" s="76"/>
      <c r="N655"/>
    </row>
    <row r="656" spans="1:14" s="60" customFormat="1" hidden="1" x14ac:dyDescent="0.2">
      <c r="A656" s="54"/>
      <c r="B656"/>
      <c r="C656"/>
      <c r="D656">
        <v>23110</v>
      </c>
      <c r="E656"/>
      <c r="F656" s="55"/>
      <c r="G656" s="56"/>
      <c r="H656" s="55"/>
      <c r="I656" s="57"/>
      <c r="J656" s="58" t="s">
        <v>199</v>
      </c>
      <c r="K656" s="75"/>
      <c r="L656" s="76"/>
      <c r="N656"/>
    </row>
    <row r="657" spans="1:14" s="60" customFormat="1" hidden="1" x14ac:dyDescent="0.2">
      <c r="A657" s="54"/>
      <c r="B657"/>
      <c r="C657"/>
      <c r="D657">
        <v>770</v>
      </c>
      <c r="E657"/>
      <c r="F657" s="55"/>
      <c r="G657" s="56"/>
      <c r="H657" s="55"/>
      <c r="I657" s="57"/>
      <c r="J657" s="58"/>
      <c r="K657" s="75"/>
      <c r="L657" s="76"/>
      <c r="N657"/>
    </row>
    <row r="658" spans="1:14" s="60" customFormat="1" hidden="1" x14ac:dyDescent="0.2">
      <c r="A658" s="54"/>
      <c r="B658"/>
      <c r="C658"/>
      <c r="D658">
        <v>3000</v>
      </c>
      <c r="E658"/>
      <c r="F658" s="55"/>
      <c r="G658" s="56"/>
      <c r="H658" s="55"/>
      <c r="I658" s="57"/>
      <c r="J658" s="58"/>
      <c r="K658" s="59"/>
      <c r="N658"/>
    </row>
    <row r="659" spans="1:14" s="60" customFormat="1" hidden="1" x14ac:dyDescent="0.2">
      <c r="A659" s="54"/>
      <c r="B659" t="s">
        <v>200</v>
      </c>
      <c r="C659"/>
      <c r="D659">
        <v>260</v>
      </c>
      <c r="E659"/>
      <c r="F659" s="55"/>
      <c r="G659" s="56"/>
      <c r="H659" s="55"/>
      <c r="I659" s="57"/>
      <c r="J659" s="58"/>
      <c r="K659" s="59"/>
      <c r="N659"/>
    </row>
    <row r="660" spans="1:14" s="60" customFormat="1" ht="18" hidden="1" x14ac:dyDescent="0.25">
      <c r="A660" s="54"/>
      <c r="B660" s="121"/>
      <c r="C660"/>
      <c r="D660" s="108">
        <f>SUM(D651:D659)</f>
        <v>43720</v>
      </c>
      <c r="E660"/>
      <c r="F660" s="122"/>
      <c r="G660" s="122"/>
      <c r="H660" s="122"/>
      <c r="I660" s="57" t="e">
        <f>H660/G660*100</f>
        <v>#DIV/0!</v>
      </c>
      <c r="J660" s="58"/>
      <c r="K660" s="75"/>
      <c r="L660" s="76"/>
      <c r="N660"/>
    </row>
    <row r="661" spans="1:14" s="60" customFormat="1" hidden="1" x14ac:dyDescent="0.2">
      <c r="A661" s="54"/>
      <c r="B661" s="55"/>
      <c r="C661"/>
      <c r="D661"/>
      <c r="E661"/>
      <c r="F661" s="55"/>
      <c r="G661" s="56"/>
      <c r="H661" s="55"/>
      <c r="I661" s="57"/>
      <c r="J661" s="58"/>
      <c r="K661" s="59"/>
      <c r="N661"/>
    </row>
    <row r="662" spans="1:14" s="60" customFormat="1" ht="18.75" x14ac:dyDescent="0.3">
      <c r="A662" s="54"/>
      <c r="B662" s="107" t="s">
        <v>201</v>
      </c>
      <c r="C662"/>
      <c r="D662" s="108">
        <f>D660+D623</f>
        <v>113073</v>
      </c>
      <c r="E662" s="116">
        <f>E660+E623</f>
        <v>96954</v>
      </c>
      <c r="F662" s="123">
        <f>F623+F627</f>
        <v>1523.26</v>
      </c>
      <c r="G662" s="123">
        <f>G623+G627</f>
        <v>6579.59</v>
      </c>
      <c r="H662" s="123">
        <f>H623+H627</f>
        <v>1590.0499999999997</v>
      </c>
      <c r="I662" s="57">
        <f>H662/G662*100</f>
        <v>24.166399426104054</v>
      </c>
      <c r="J662" s="117"/>
      <c r="K662" s="109"/>
      <c r="L662" s="98"/>
      <c r="N662"/>
    </row>
  </sheetData>
  <sheetProtection selectLockedCells="1" selectUnlockedCells="1"/>
  <printOptions gridLines="1"/>
  <pageMargins left="0.78740157480314965" right="0.27559055118110237" top="0.78740157480314965" bottom="1.0629921259842521" header="0.51181102362204722" footer="0.78740157480314965"/>
  <pageSetup paperSize="9" orientation="portrait" useFirstPageNumber="1" r:id="rId1"/>
  <headerFooter alignWithMargins="0">
    <oddFooter>&amp;C&amp;"Times New Roman,Normálne"&amp;12Strana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 rozpočtu III.Q.2016v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2018-06-01T11:18:02Z</cp:lastPrinted>
  <dcterms:created xsi:type="dcterms:W3CDTF">2018-06-01T07:05:06Z</dcterms:created>
  <dcterms:modified xsi:type="dcterms:W3CDTF">2018-06-01T11:35:18Z</dcterms:modified>
</cp:coreProperties>
</file>